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X:\افشای پرتفوی صندوق ها\1405\04 تیر\چک شده\"/>
    </mc:Choice>
  </mc:AlternateContent>
  <xr:revisionPtr revIDLastSave="0" documentId="13_ncr:1_{14C7071B-7F92-4AED-AC07-59A578D52189}" xr6:coauthVersionLast="47" xr6:coauthVersionMax="47" xr10:uidLastSave="{00000000-0000-0000-0000-000000000000}"/>
  <bookViews>
    <workbookView xWindow="-120" yWindow="-120" windowWidth="29040" windowHeight="15720" tabRatio="920" xr2:uid="{00000000-000D-0000-FFFF-FFFF00000000}"/>
  </bookViews>
  <sheets>
    <sheet name="صورت وضعیت" sheetId="1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درآمد سرمایه گذاری در صندوق" sheetId="10" r:id="rId6"/>
    <sheet name="درآمد سرمایه گذاری در اوراق به" sheetId="11" r:id="rId7"/>
    <sheet name="درآمد سپرده بانکی" sheetId="13" r:id="rId8"/>
    <sheet name="سایر درآمدها" sheetId="14" r:id="rId9"/>
    <sheet name="درآمد سود سهام" sheetId="15" r:id="rId10"/>
    <sheet name="سود اوراق بهادار" sheetId="17" r:id="rId11"/>
    <sheet name="سود سپرده بانکی" sheetId="18" r:id="rId12"/>
    <sheet name="درآمد ناشی از فروش" sheetId="19" r:id="rId13"/>
    <sheet name="درآمد ناشی از تغییر قیمت اوراق" sheetId="21" r:id="rId14"/>
  </sheets>
  <definedNames>
    <definedName name="_xlnm.Print_Area" localSheetId="3">درآمد!$A$1:$K$13</definedName>
    <definedName name="_xlnm.Print_Area" localSheetId="7">'درآمد سپرده بانکی'!$A$1:$G$19</definedName>
    <definedName name="_xlnm.Print_Area" localSheetId="6">'درآمد سرمایه گذاری در اوراق به'!$A$1:$S$17</definedName>
    <definedName name="_xlnm.Print_Area" localSheetId="4">'درآمد سرمایه گذاری در سهام'!$A$1:$X$39</definedName>
    <definedName name="_xlnm.Print_Area" localSheetId="5">'درآمد سرمایه گذاری در صندوق'!$A$1:$X$10</definedName>
    <definedName name="_xlnm.Print_Area" localSheetId="9">'درآمد سود سهام'!$A$1:$T$11</definedName>
    <definedName name="_xlnm.Print_Area" localSheetId="13">'درآمد ناشی از تغییر قیمت اوراق'!$A$1:$S$30</definedName>
    <definedName name="_xlnm.Print_Area" localSheetId="12">'درآمد ناشی از فروش'!$A$1:$S$24</definedName>
    <definedName name="_xlnm.Print_Area" localSheetId="8">'سایر درآمدها'!$A$1:$G$11</definedName>
    <definedName name="_xlnm.Print_Area" localSheetId="2">سپرده!$A$1:$M$19</definedName>
    <definedName name="_xlnm.Print_Area" localSheetId="1">سهام!$A$1:$AC$32</definedName>
    <definedName name="_xlnm.Print_Area" localSheetId="10">'سود اوراق بهادار'!$A$1:$U$15</definedName>
    <definedName name="_xlnm.Print_Area" localSheetId="11">'سود سپرده بانکی'!$A$1:$N$17</definedName>
    <definedName name="_xlnm.Print_Area" localSheetId="0">'صورت وضعیت'!$A$1:$C$40</definedName>
  </definedNames>
  <calcPr calcId="191029"/>
</workbook>
</file>

<file path=xl/calcChain.xml><?xml version="1.0" encoding="utf-8"?>
<calcChain xmlns="http://schemas.openxmlformats.org/spreadsheetml/2006/main">
  <c r="Q39" i="9" l="1"/>
  <c r="D22" i="13"/>
  <c r="F22" i="13"/>
  <c r="Q24" i="19"/>
  <c r="M24" i="19"/>
  <c r="G29" i="21"/>
  <c r="I29" i="21"/>
  <c r="J11" i="9"/>
  <c r="J12" i="9"/>
  <c r="J13" i="9"/>
  <c r="J14" i="9"/>
  <c r="J15" i="9"/>
  <c r="J16" i="9"/>
  <c r="J17" i="9"/>
  <c r="J32" i="9"/>
  <c r="J18" i="9"/>
  <c r="J19" i="9"/>
  <c r="J20" i="9"/>
  <c r="J21" i="9"/>
  <c r="J22" i="9"/>
  <c r="J23" i="9"/>
  <c r="J24" i="9"/>
  <c r="J25" i="9"/>
  <c r="J26" i="9"/>
  <c r="J27" i="9"/>
  <c r="J33" i="9"/>
  <c r="J28" i="9"/>
  <c r="J29" i="9"/>
  <c r="J30" i="9"/>
  <c r="J34" i="9"/>
  <c r="J35" i="9"/>
  <c r="J38" i="9"/>
  <c r="J31" i="9"/>
  <c r="J36" i="9"/>
  <c r="J37" i="9"/>
  <c r="J10" i="9"/>
  <c r="J9" i="9"/>
  <c r="M30" i="21"/>
  <c r="Q30" i="21"/>
  <c r="J11" i="8"/>
  <c r="H11" i="8"/>
  <c r="S39" i="9" l="1"/>
  <c r="O30" i="21" l="1"/>
  <c r="I30" i="21"/>
  <c r="G30" i="21"/>
  <c r="E30" i="21"/>
  <c r="O24" i="19"/>
  <c r="Q14" i="17"/>
  <c r="R14" i="17"/>
  <c r="S14" i="17"/>
  <c r="T14" i="17"/>
  <c r="P14" i="17"/>
  <c r="O11" i="15"/>
  <c r="F19" i="13"/>
  <c r="F11" i="8" s="1"/>
  <c r="D19" i="13"/>
  <c r="R17" i="11"/>
  <c r="P17" i="11"/>
  <c r="L17" i="11"/>
  <c r="Z31" i="2"/>
  <c r="X31" i="2"/>
  <c r="N31" i="2"/>
  <c r="J31" i="2"/>
  <c r="H31" i="2"/>
  <c r="F39" i="9"/>
  <c r="N39" i="9"/>
  <c r="F10" i="8"/>
  <c r="E17" i="11"/>
  <c r="F17" i="11"/>
  <c r="G17" i="11"/>
  <c r="H17" i="11"/>
  <c r="I17" i="11"/>
  <c r="J17" i="11"/>
  <c r="K17" i="11"/>
  <c r="M17" i="11"/>
  <c r="N17" i="11"/>
  <c r="O17" i="11"/>
  <c r="Q17" i="11"/>
  <c r="D17" i="11"/>
  <c r="U10" i="10"/>
  <c r="F9" i="8" s="1"/>
  <c r="S10" i="10"/>
  <c r="R39" i="9"/>
  <c r="T39" i="9"/>
  <c r="U37" i="9"/>
  <c r="U39" i="9" s="1"/>
  <c r="F8" i="8" s="1"/>
  <c r="G39" i="9"/>
  <c r="H39" i="9"/>
  <c r="I39" i="9"/>
  <c r="J39" i="9"/>
  <c r="P11" i="15"/>
  <c r="Q11" i="15"/>
  <c r="R11" i="15"/>
  <c r="S11" i="15"/>
  <c r="H18" i="7"/>
  <c r="L18" i="7"/>
  <c r="E17" i="18"/>
  <c r="G17" i="18"/>
  <c r="I17" i="18"/>
  <c r="K17" i="18"/>
  <c r="M17" i="18"/>
  <c r="C17" i="18"/>
  <c r="F12" i="8"/>
  <c r="D18" i="7"/>
  <c r="F18" i="7"/>
  <c r="J18" i="7"/>
  <c r="J9" i="8" l="1"/>
  <c r="H9" i="8"/>
  <c r="H10" i="8"/>
  <c r="J10" i="8"/>
  <c r="H12" i="8"/>
  <c r="J12" i="8"/>
  <c r="J8" i="8"/>
  <c r="H8" i="8"/>
  <c r="H13" i="8" s="1"/>
  <c r="F13" i="8"/>
  <c r="J13" i="8" l="1"/>
</calcChain>
</file>

<file path=xl/sharedStrings.xml><?xml version="1.0" encoding="utf-8"?>
<sst xmlns="http://schemas.openxmlformats.org/spreadsheetml/2006/main" count="375" uniqueCount="145">
  <si>
    <t>صندوق سرمایه گذاری طلای نور امین</t>
  </si>
  <si>
    <t>صورت وضعیت پرتفوی</t>
  </si>
  <si>
    <t>برای ماه منتهی به 1405/04/31</t>
  </si>
  <si>
    <t>-1</t>
  </si>
  <si>
    <t>سرمایه گذاری ها</t>
  </si>
  <si>
    <t>-1-1</t>
  </si>
  <si>
    <t>سرمایه گذاری در سهام و حق تقدم سهام</t>
  </si>
  <si>
    <t>1405/03/31</t>
  </si>
  <si>
    <t>تغییرات طی دوره</t>
  </si>
  <si>
    <t>1405/04/31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</si>
  <si>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</si>
  <si>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</si>
  <si>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</si>
  <si>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</si>
  <si>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</si>
  <si>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</si>
  <si>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</si>
  <si>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</si>
  <si>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</si>
  <si>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س.سهام عدالت استان خراسان رضوی</t>
  </si>
  <si>
    <t>س.سهام عدالت استان مازندران</t>
  </si>
  <si>
    <t>س.سهام عدالت استان کرمان</t>
  </si>
  <si>
    <t>س.سهام عدالت استان کرمانشاه</t>
  </si>
  <si>
    <t>س.عدالت ا. کهگیلویه وبویراحمد</t>
  </si>
  <si>
    <t>شرکت س استان آذربایجان شرقی</t>
  </si>
  <si>
    <t>شرکت س استان آذربایجان غربی</t>
  </si>
  <si>
    <t>شرکت س استان اردبیل</t>
  </si>
  <si>
    <t>شرکت س استان اصفهان</t>
  </si>
  <si>
    <t>شرکت س استان ایلام</t>
  </si>
  <si>
    <t>شرکت س استان خراسان جنوبی</t>
  </si>
  <si>
    <t>شرکت س استان خراسان شمالی</t>
  </si>
  <si>
    <t>شرکت س استان خوزستان</t>
  </si>
  <si>
    <t>شرکت س استان زنجان</t>
  </si>
  <si>
    <t>شرکت س استان سیستان وبلوچستان</t>
  </si>
  <si>
    <t>شرکت س استان فارس</t>
  </si>
  <si>
    <t>شرکت س استان قم</t>
  </si>
  <si>
    <t>شرکت س استان گیلان</t>
  </si>
  <si>
    <t>شرکت س استان همدان</t>
  </si>
  <si>
    <t>شرکت س استان کردستان</t>
  </si>
  <si>
    <t>شرکت س استان یزد</t>
  </si>
  <si>
    <t>شمش طلا GoldBar</t>
  </si>
  <si>
    <t>جمع</t>
  </si>
  <si>
    <t>نام سهام</t>
  </si>
  <si>
    <t>صندوق</t>
  </si>
  <si>
    <t>تاریخ سررسید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</si>
  <si>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</si>
  <si>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</si>
  <si>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</si>
  <si>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</si>
  <si>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</si>
  <si>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</si>
  <si>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</si>
  <si>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</si>
  <si>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</si>
  <si>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</si>
  <si>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</si>
  <si>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</si>
  <si>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</si>
  <si>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</si>
  <si>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</si>
  <si>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</si>
  <si>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</si>
  <si>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</si>
  <si>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</si>
  <si>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</si>
  <si>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</si>
  <si>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</si>
  <si>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</si>
  <si>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</si>
  <si>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</si>
  <si>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</si>
  <si>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</si>
  <si>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</si>
  <si>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</si>
  <si>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</si>
  <si>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</si>
  <si>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ملی‌ صنایع‌ مس‌ ایران‌</t>
  </si>
  <si>
    <t>تامین سرمایه امین</t>
  </si>
  <si>
    <t>صنایع شیمیایی کیمیاگران امروز</t>
  </si>
  <si>
    <t>صنایع غذایی رضوی</t>
  </si>
  <si>
    <t>مهرمام میهن</t>
  </si>
  <si>
    <t>سرمایه گذاری پایا تدبیرپارسا</t>
  </si>
  <si>
    <t>سرمایه گذاری مهر</t>
  </si>
  <si>
    <t>-2-2</t>
  </si>
  <si>
    <t>درآمد حاصل از سرمایه­گذاری در واحدهای صندوق</t>
  </si>
  <si>
    <t>درآمد سود صندوق</t>
  </si>
  <si>
    <t>صندوق س.پشتوانه طلا نهایت نگر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</si>
  <si>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</si>
  <si>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</si>
  <si>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</si>
  <si>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</si>
  <si>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اجاره صند412-بدون ضامن</t>
  </si>
  <si>
    <t>صکوک اجاره صند502-بدون ضامن</t>
  </si>
  <si>
    <t>اجاره تامین اجتماعی14050509</t>
  </si>
  <si>
    <t>مرابحه س. و توسعه کیش14050724</t>
  </si>
  <si>
    <t>اسنادخزانه-م4بودجه01-040917</t>
  </si>
  <si>
    <t>اسنادخزانه-م7بودجه01-040714</t>
  </si>
  <si>
    <t>مرابحه عام دولت 166-ش.خ050419</t>
  </si>
  <si>
    <t>مرابحه عام دولت223-ش.خ070431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</si>
  <si>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</si>
  <si>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</si>
  <si>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</si>
  <si>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</si>
  <si>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</si>
  <si>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</si>
  <si>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</si>
  <si>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</si>
  <si>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</si>
  <si>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</si>
  <si>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</si>
  <si>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</si>
  <si>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</si>
  <si>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</si>
  <si>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1404/04/31</t>
  </si>
  <si>
    <t>1404/05/09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</si>
  <si>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</si>
  <si>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</si>
  <si>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</si>
  <si>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</si>
  <si>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</si>
  <si>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1407/04/31</t>
  </si>
  <si>
    <t>1405/04/19</t>
  </si>
  <si>
    <t>1405/07/24</t>
  </si>
  <si>
    <t>1405/05/09</t>
  </si>
  <si>
    <t>1405/02/10</t>
  </si>
  <si>
    <t>1404/12/23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</si>
  <si>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</si>
  <si>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</si>
  <si>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</si>
  <si>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</si>
  <si>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</si>
  <si>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</si>
  <si>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</si>
  <si>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سپرده بانک اقتصاد نوین</t>
  </si>
  <si>
    <t>سپرده بانک پارسیان</t>
  </si>
  <si>
    <t xml:space="preserve">سپرده بانک پاسارگاد </t>
  </si>
  <si>
    <t>سپرده بانک خاورمیانه</t>
  </si>
  <si>
    <t>سپرده بانک دی</t>
  </si>
  <si>
    <t>سپرده بانک سپه</t>
  </si>
  <si>
    <t>سپرده بانک صادرات</t>
  </si>
  <si>
    <t>سپرده بانک گردشگری</t>
  </si>
  <si>
    <t>سپرده بانک ملت</t>
  </si>
  <si>
    <t>سپرده بانک اقتصادنوین</t>
  </si>
  <si>
    <t>سپرده بانک پاسارگاد</t>
  </si>
  <si>
    <t>سهام زیرمجموعه سهام عدالت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</si>
</sst>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0"/>
      <color rgb="FF000000"/>
      <name val="Arial"/>
      <family val="2"/>
    </font>
    <font>
      <sz val="14"/>
      <color rgb="FF000000"/>
      <name val="Times New Roman"/>
      <family val="1"/>
    </font>
    <font>
      <sz val="14"/>
      <color rgb="FF000000"/>
      <name val="Arial"/>
      <family val="2"/>
    </font>
    <font>
      <sz val="14"/>
      <color rgb="FF000000"/>
      <name val="B Nazanin"/>
      <charset val="178"/>
    </font>
    <font>
      <b/>
      <sz val="10"/>
      <color rgb="FF000000"/>
      <name val="Arial"/>
      <family val="2"/>
    </font>
    <font>
      <b/>
      <sz val="14"/>
      <color rgb="FF000000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03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0" fontId="5" fillId="0" borderId="0" xfId="0" applyNumberFormat="1" applyFont="1" applyAlignment="1">
      <alignment horizontal="right" vertical="top"/>
    </xf>
    <xf numFmtId="9" fontId="5" fillId="0" borderId="5" xfId="2" applyFont="1" applyFill="1" applyBorder="1" applyAlignment="1">
      <alignment horizontal="right" vertical="top"/>
    </xf>
    <xf numFmtId="10" fontId="5" fillId="0" borderId="5" xfId="2" applyNumberFormat="1" applyFont="1" applyFill="1" applyBorder="1" applyAlignment="1">
      <alignment horizontal="right" vertical="top"/>
    </xf>
    <xf numFmtId="0" fontId="5" fillId="0" borderId="0" xfId="0" applyFont="1" applyAlignment="1">
      <alignment vertical="top"/>
    </xf>
    <xf numFmtId="10" fontId="5" fillId="0" borderId="0" xfId="2" applyNumberFormat="1" applyFont="1" applyFill="1" applyBorder="1" applyAlignment="1">
      <alignment horizontal="right" vertical="top"/>
    </xf>
    <xf numFmtId="10" fontId="5" fillId="0" borderId="0" xfId="2" applyNumberFormat="1" applyFont="1" applyFill="1" applyAlignment="1">
      <alignment horizontal="right" vertical="top"/>
    </xf>
    <xf numFmtId="3" fontId="0" fillId="0" borderId="0" xfId="0" applyNumberFormat="1" applyAlignment="1">
      <alignment horizontal="left"/>
    </xf>
    <xf numFmtId="43" fontId="0" fillId="0" borderId="2" xfId="1" applyFont="1" applyBorder="1" applyAlignment="1">
      <alignment horizontal="left"/>
    </xf>
    <xf numFmtId="43" fontId="4" fillId="0" borderId="3" xfId="1" applyFont="1" applyFill="1" applyBorder="1" applyAlignment="1">
      <alignment horizontal="center" vertical="center"/>
    </xf>
    <xf numFmtId="43" fontId="0" fillId="0" borderId="0" xfId="1" applyFont="1" applyAlignment="1">
      <alignment horizontal="left"/>
    </xf>
    <xf numFmtId="43" fontId="5" fillId="0" borderId="2" xfId="1" applyFont="1" applyFill="1" applyBorder="1" applyAlignment="1">
      <alignment horizontal="right" vertical="top"/>
    </xf>
    <xf numFmtId="43" fontId="5" fillId="0" borderId="0" xfId="1" applyFont="1" applyFill="1" applyAlignment="1">
      <alignment horizontal="right" vertical="top"/>
    </xf>
    <xf numFmtId="43" fontId="5" fillId="0" borderId="4" xfId="1" applyFont="1" applyFill="1" applyBorder="1" applyAlignment="1">
      <alignment horizontal="right" vertical="top"/>
    </xf>
    <xf numFmtId="43" fontId="5" fillId="0" borderId="5" xfId="1" applyFont="1" applyFill="1" applyBorder="1" applyAlignment="1">
      <alignment horizontal="right" vertical="top"/>
    </xf>
    <xf numFmtId="43" fontId="4" fillId="0" borderId="1" xfId="1" applyFont="1" applyFill="1" applyBorder="1" applyAlignment="1">
      <alignment horizontal="center" vertical="center"/>
    </xf>
    <xf numFmtId="43" fontId="5" fillId="0" borderId="0" xfId="1" applyFont="1" applyFill="1" applyBorder="1" applyAlignment="1">
      <alignment horizontal="right" vertical="top"/>
    </xf>
    <xf numFmtId="43" fontId="5" fillId="0" borderId="6" xfId="1" applyFont="1" applyFill="1" applyBorder="1" applyAlignment="1">
      <alignment horizontal="right" vertical="top"/>
    </xf>
    <xf numFmtId="43" fontId="4" fillId="0" borderId="3" xfId="1" applyFont="1" applyFill="1" applyBorder="1" applyAlignment="1">
      <alignment horizontal="center" vertical="center" wrapText="1"/>
    </xf>
    <xf numFmtId="43" fontId="0" fillId="0" borderId="0" xfId="1" applyFont="1" applyAlignment="1">
      <alignment horizontal="center"/>
    </xf>
    <xf numFmtId="9" fontId="5" fillId="0" borderId="6" xfId="2" applyFont="1" applyFill="1" applyBorder="1" applyAlignment="1">
      <alignment horizontal="right" vertical="top"/>
    </xf>
    <xf numFmtId="164" fontId="0" fillId="0" borderId="0" xfId="1" applyNumberFormat="1" applyFont="1" applyAlignment="1">
      <alignment horizontal="left"/>
    </xf>
    <xf numFmtId="164" fontId="0" fillId="0" borderId="0" xfId="0" applyNumberFormat="1" applyAlignment="1">
      <alignment horizontal="left"/>
    </xf>
    <xf numFmtId="43" fontId="0" fillId="0" borderId="0" xfId="0" applyNumberFormat="1" applyAlignment="1">
      <alignment horizontal="left"/>
    </xf>
    <xf numFmtId="3" fontId="8" fillId="2" borderId="8" xfId="0" applyNumberFormat="1" applyFont="1" applyFill="1" applyBorder="1" applyAlignment="1">
      <alignment horizontal="left" vertical="center" wrapText="1" shrinkToFit="1" readingOrder="2"/>
    </xf>
    <xf numFmtId="164" fontId="5" fillId="0" borderId="0" xfId="1" applyNumberFormat="1" applyFont="1" applyFill="1" applyAlignment="1">
      <alignment horizontal="right" vertical="top"/>
    </xf>
    <xf numFmtId="164" fontId="5" fillId="0" borderId="2" xfId="1" applyNumberFormat="1" applyFont="1" applyFill="1" applyBorder="1" applyAlignment="1">
      <alignment horizontal="right" vertical="top"/>
    </xf>
    <xf numFmtId="164" fontId="5" fillId="0" borderId="5" xfId="1" applyNumberFormat="1" applyFont="1" applyFill="1" applyBorder="1" applyAlignment="1">
      <alignment horizontal="right" vertical="top"/>
    </xf>
    <xf numFmtId="0" fontId="4" fillId="0" borderId="9" xfId="0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right" vertical="top"/>
    </xf>
    <xf numFmtId="164" fontId="0" fillId="0" borderId="2" xfId="1" applyNumberFormat="1" applyFont="1" applyBorder="1" applyAlignment="1">
      <alignment horizontal="left"/>
    </xf>
    <xf numFmtId="164" fontId="4" fillId="0" borderId="1" xfId="1" applyNumberFormat="1" applyFont="1" applyFill="1" applyBorder="1" applyAlignment="1">
      <alignment horizontal="center" vertical="center"/>
    </xf>
    <xf numFmtId="164" fontId="4" fillId="0" borderId="3" xfId="1" applyNumberFormat="1" applyFont="1" applyFill="1" applyBorder="1" applyAlignment="1">
      <alignment horizontal="center" vertical="center"/>
    </xf>
    <xf numFmtId="164" fontId="7" fillId="0" borderId="0" xfId="1" applyNumberFormat="1" applyFont="1" applyAlignment="1">
      <alignment horizontal="left"/>
    </xf>
    <xf numFmtId="164" fontId="5" fillId="0" borderId="4" xfId="1" applyNumberFormat="1" applyFont="1" applyFill="1" applyBorder="1" applyAlignment="1">
      <alignment horizontal="right" vertical="top"/>
    </xf>
    <xf numFmtId="0" fontId="7" fillId="0" borderId="0" xfId="0" applyFont="1" applyAlignment="1">
      <alignment horizontal="left"/>
    </xf>
    <xf numFmtId="3" fontId="9" fillId="0" borderId="0" xfId="0" applyNumberFormat="1" applyFont="1" applyAlignment="1">
      <alignment horizontal="left"/>
    </xf>
    <xf numFmtId="10" fontId="5" fillId="0" borderId="0" xfId="2" applyNumberFormat="1" applyFont="1" applyAlignment="1">
      <alignment horizontal="center" vertical="center"/>
    </xf>
    <xf numFmtId="10" fontId="5" fillId="0" borderId="10" xfId="2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164" fontId="5" fillId="0" borderId="0" xfId="1" applyNumberFormat="1" applyFont="1" applyFill="1" applyBorder="1" applyAlignment="1">
      <alignment horizontal="right" vertical="top"/>
    </xf>
    <xf numFmtId="164" fontId="10" fillId="0" borderId="0" xfId="1" applyNumberFormat="1" applyFont="1" applyFill="1" applyBorder="1" applyAlignment="1">
      <alignment horizontal="right" vertical="top"/>
    </xf>
    <xf numFmtId="164" fontId="5" fillId="0" borderId="0" xfId="1" applyNumberFormat="1" applyFont="1" applyFill="1" applyAlignment="1">
      <alignment horizontal="center" vertical="top"/>
    </xf>
    <xf numFmtId="164" fontId="11" fillId="0" borderId="0" xfId="1" applyNumberFormat="1" applyFont="1" applyAlignment="1">
      <alignment horizontal="left"/>
    </xf>
    <xf numFmtId="164" fontId="0" fillId="0" borderId="0" xfId="1" applyNumberFormat="1" applyFont="1" applyBorder="1" applyAlignment="1">
      <alignment horizontal="left"/>
    </xf>
    <xf numFmtId="164" fontId="5" fillId="0" borderId="10" xfId="1" applyNumberFormat="1" applyFont="1" applyFill="1" applyBorder="1" applyAlignment="1">
      <alignment horizontal="right" vertical="top"/>
    </xf>
    <xf numFmtId="164" fontId="5" fillId="0" borderId="9" xfId="1" applyNumberFormat="1" applyFont="1" applyFill="1" applyBorder="1" applyAlignment="1">
      <alignment horizontal="right" vertical="top"/>
    </xf>
    <xf numFmtId="164" fontId="4" fillId="0" borderId="0" xfId="1" applyNumberFormat="1" applyFont="1" applyFill="1" applyBorder="1" applyAlignment="1">
      <alignment horizontal="center" vertical="center"/>
    </xf>
    <xf numFmtId="164" fontId="12" fillId="0" borderId="0" xfId="1" applyNumberFormat="1" applyFont="1" applyFill="1" applyBorder="1" applyAlignment="1">
      <alignment horizontal="center" vertical="center"/>
    </xf>
    <xf numFmtId="164" fontId="9" fillId="0" borderId="0" xfId="1" applyNumberFormat="1" applyFont="1" applyAlignment="1">
      <alignment horizontal="left"/>
    </xf>
    <xf numFmtId="164" fontId="5" fillId="0" borderId="2" xfId="1" applyNumberFormat="1" applyFont="1" applyFill="1" applyBorder="1" applyAlignment="1">
      <alignment horizontal="center" vertical="top"/>
    </xf>
    <xf numFmtId="164" fontId="0" fillId="0" borderId="0" xfId="1" applyNumberFormat="1" applyFont="1" applyFill="1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3" fontId="8" fillId="2" borderId="8" xfId="0" applyNumberFormat="1" applyFont="1" applyFill="1" applyBorder="1" applyAlignment="1">
      <alignment horizontal="left" vertical="center" wrapText="1" shrinkToFit="1" readingOrder="2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8" fillId="3" borderId="8" xfId="0" applyNumberFormat="1" applyFont="1" applyFill="1" applyBorder="1" applyAlignment="1">
      <alignment horizontal="left" vertical="center" wrapText="1" shrinkToFit="1" readingOrder="2"/>
    </xf>
    <xf numFmtId="43" fontId="4" fillId="0" borderId="1" xfId="1" applyFont="1" applyFill="1" applyBorder="1" applyAlignment="1">
      <alignment horizontal="center" vertical="center"/>
    </xf>
    <xf numFmtId="43" fontId="4" fillId="0" borderId="3" xfId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 vertical="center"/>
    </xf>
    <xf numFmtId="164" fontId="5" fillId="0" borderId="2" xfId="1" applyNumberFormat="1" applyFont="1" applyFill="1" applyBorder="1" applyAlignment="1">
      <alignment horizontal="right" vertical="top"/>
    </xf>
    <xf numFmtId="164" fontId="5" fillId="0" borderId="0" xfId="1" applyNumberFormat="1" applyFont="1" applyFill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5" fillId="0" borderId="4" xfId="1" applyNumberFormat="1" applyFont="1" applyFill="1" applyBorder="1" applyAlignment="1">
      <alignment horizontal="right" vertical="top"/>
    </xf>
    <xf numFmtId="164" fontId="5" fillId="0" borderId="5" xfId="1" applyNumberFormat="1" applyFont="1" applyFill="1" applyBorder="1" applyAlignment="1">
      <alignment horizontal="right" vertical="top"/>
    </xf>
    <xf numFmtId="0" fontId="0" fillId="0" borderId="0" xfId="0" applyBorder="1" applyAlignment="1">
      <alignment horizontal="left"/>
    </xf>
    <xf numFmtId="3" fontId="5" fillId="0" borderId="0" xfId="0" applyNumberFormat="1" applyFont="1" applyBorder="1" applyAlignment="1">
      <alignment horizontal="right" vertical="top"/>
    </xf>
    <xf numFmtId="3" fontId="5" fillId="0" borderId="0" xfId="0" applyNumberFormat="1" applyFont="1" applyBorder="1" applyAlignment="1">
      <alignment horizontal="right" vertical="top"/>
    </xf>
    <xf numFmtId="0" fontId="2" fillId="0" borderId="0" xfId="0" applyFont="1" applyAlignment="1">
      <alignment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40</xdr:row>
      <xdr:rowOff>9524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CFE58DC-9B89-BD49-ECE9-3FA45DA9C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5857600" y="0"/>
          <a:ext cx="5524500" cy="69722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view="pageBreakPreview" zoomScaleNormal="100" zoomScaleSheetLayoutView="100" workbookViewId="0">
      <selection activeCell="E16" sqref="E16"/>
    </sheetView>
  </sheetViews>
  <sheetFormatPr defaultRowHeight="12.75" x14ac:dyDescent="0.2"/>
  <cols>
    <col min="1" max="1" width="18.7109375" customWidth="1"/>
    <col min="2" max="2" width="45.42578125" customWidth="1"/>
    <col min="3" max="3" width="18.7109375" customWidth="1"/>
  </cols>
  <sheetData>
    <row r="1" spans="1:3" ht="25.5" x14ac:dyDescent="0.2">
      <c r="A1" s="75" t="s">
        <v>0</v>
      </c>
      <c r="B1" s="75"/>
      <c r="C1" s="75"/>
    </row>
    <row r="2" spans="1:3" ht="25.5" x14ac:dyDescent="0.2">
      <c r="A2" s="75" t="s">
        <v>1</v>
      </c>
      <c r="B2" s="75"/>
      <c r="C2" s="75"/>
    </row>
    <row r="3" spans="1:3" ht="25.5" x14ac:dyDescent="0.2">
      <c r="A3" s="75" t="s">
        <v>2</v>
      </c>
      <c r="B3" s="75"/>
      <c r="C3" s="75"/>
    </row>
    <row r="5" spans="1:3" x14ac:dyDescent="0.2">
      <c r="B5" s="102"/>
    </row>
    <row r="6" spans="1:3" x14ac:dyDescent="0.2">
      <c r="B6" s="102"/>
    </row>
  </sheetData>
  <mergeCells count="3">
    <mergeCell ref="A1:C1"/>
    <mergeCell ref="A2:C2"/>
    <mergeCell ref="A3:C3"/>
  </mergeCells>
  <pageMargins left="0.39" right="0.39" top="0.39" bottom="0.39" header="0" footer="0"/>
  <pageSetup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3"/>
  <sheetViews>
    <sheetView rightToLeft="1" view="pageBreakPreview" zoomScaleNormal="100" zoomScaleSheetLayoutView="100" workbookViewId="0">
      <selection activeCell="M13" sqref="M13:O16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style="31" customWidth="1"/>
    <col min="10" max="10" width="1.28515625" style="31" customWidth="1"/>
    <col min="11" max="11" width="10.42578125" style="31" customWidth="1"/>
    <col min="12" max="12" width="1.28515625" style="31" customWidth="1"/>
    <col min="13" max="13" width="15.5703125" style="31" customWidth="1"/>
    <col min="14" max="14" width="1.28515625" customWidth="1"/>
    <col min="15" max="15" width="14.28515625" customWidth="1"/>
    <col min="16" max="16" width="1.28515625" customWidth="1"/>
    <col min="17" max="17" width="10.42578125" style="3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</row>
    <row r="2" spans="1:19" ht="21.75" customHeight="1" x14ac:dyDescent="0.2">
      <c r="A2" s="75" t="s">
        <v>51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</row>
    <row r="3" spans="1:19" ht="21.75" customHeight="1" x14ac:dyDescent="0.2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</row>
    <row r="4" spans="1:19" ht="14.45" customHeight="1" x14ac:dyDescent="0.2"/>
    <row r="5" spans="1:19" ht="14.45" customHeight="1" x14ac:dyDescent="0.2">
      <c r="A5" s="76" t="s">
        <v>73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</row>
    <row r="6" spans="1:19" ht="14.45" customHeight="1" x14ac:dyDescent="0.2">
      <c r="A6" s="77" t="s">
        <v>42</v>
      </c>
      <c r="C6" s="77" t="s">
        <v>106</v>
      </c>
      <c r="D6" s="77"/>
      <c r="E6" s="77"/>
      <c r="F6" s="77"/>
      <c r="G6" s="77"/>
      <c r="I6" s="84" t="s">
        <v>70</v>
      </c>
      <c r="J6" s="84"/>
      <c r="K6" s="84"/>
      <c r="L6" s="84"/>
      <c r="M6" s="84"/>
      <c r="O6" s="77" t="s">
        <v>71</v>
      </c>
      <c r="P6" s="77"/>
      <c r="Q6" s="77"/>
      <c r="R6" s="77"/>
      <c r="S6" s="77"/>
    </row>
    <row r="7" spans="1:19" ht="39" customHeight="1" x14ac:dyDescent="0.2">
      <c r="A7" s="77"/>
      <c r="C7" s="21" t="s">
        <v>107</v>
      </c>
      <c r="D7" s="3"/>
      <c r="E7" s="21" t="s">
        <v>108</v>
      </c>
      <c r="F7" s="3"/>
      <c r="G7" s="21" t="s">
        <v>109</v>
      </c>
      <c r="I7" s="39" t="s">
        <v>110</v>
      </c>
      <c r="J7" s="29"/>
      <c r="K7" s="39" t="s">
        <v>111</v>
      </c>
      <c r="L7" s="29"/>
      <c r="M7" s="39" t="s">
        <v>112</v>
      </c>
      <c r="O7" s="21" t="s">
        <v>110</v>
      </c>
      <c r="P7" s="3"/>
      <c r="Q7" s="39" t="s">
        <v>111</v>
      </c>
      <c r="R7" s="3"/>
      <c r="S7" s="21" t="s">
        <v>112</v>
      </c>
    </row>
    <row r="8" spans="1:19" ht="21.75" customHeight="1" x14ac:dyDescent="0.2">
      <c r="A8" s="5" t="s">
        <v>76</v>
      </c>
      <c r="C8" s="5" t="s">
        <v>113</v>
      </c>
      <c r="E8" s="6">
        <v>31</v>
      </c>
      <c r="G8" s="6">
        <v>370</v>
      </c>
      <c r="I8" s="47">
        <v>0</v>
      </c>
      <c r="J8" s="42"/>
      <c r="K8" s="47">
        <v>0</v>
      </c>
      <c r="L8" s="42"/>
      <c r="M8" s="47">
        <v>0</v>
      </c>
      <c r="N8" s="42"/>
      <c r="O8" s="47">
        <v>11470</v>
      </c>
      <c r="P8" s="42"/>
      <c r="Q8" s="47">
        <v>0</v>
      </c>
      <c r="R8" s="42"/>
      <c r="S8" s="47">
        <v>11470</v>
      </c>
    </row>
    <row r="9" spans="1:19" ht="21.75" customHeight="1" x14ac:dyDescent="0.2">
      <c r="A9" s="8" t="s">
        <v>80</v>
      </c>
      <c r="C9" s="8" t="s">
        <v>114</v>
      </c>
      <c r="E9" s="9">
        <v>1000000</v>
      </c>
      <c r="G9" s="9">
        <v>49</v>
      </c>
      <c r="I9" s="63">
        <v>0</v>
      </c>
      <c r="J9" s="67"/>
      <c r="K9" s="63">
        <v>0</v>
      </c>
      <c r="L9" s="67"/>
      <c r="M9" s="63">
        <v>0</v>
      </c>
      <c r="N9" s="67"/>
      <c r="O9" s="63">
        <v>49000000</v>
      </c>
      <c r="P9" s="67"/>
      <c r="Q9" s="63">
        <v>0</v>
      </c>
      <c r="R9" s="67"/>
      <c r="S9" s="63">
        <v>49000000</v>
      </c>
    </row>
    <row r="10" spans="1:19" ht="21.75" customHeight="1" x14ac:dyDescent="0.2">
      <c r="A10" s="8" t="s">
        <v>144</v>
      </c>
      <c r="C10" s="8"/>
      <c r="E10" s="9"/>
      <c r="G10" s="9"/>
      <c r="I10" s="63"/>
      <c r="J10" s="67"/>
      <c r="K10" s="63"/>
      <c r="L10" s="67"/>
      <c r="M10" s="63"/>
      <c r="N10" s="67"/>
      <c r="O10" s="63">
        <v>32949585</v>
      </c>
      <c r="P10" s="67"/>
      <c r="Q10" s="63"/>
      <c r="R10" s="67"/>
      <c r="S10" s="63">
        <v>32949585</v>
      </c>
    </row>
    <row r="11" spans="1:19" ht="21.75" customHeight="1" thickBot="1" x14ac:dyDescent="0.25">
      <c r="A11" s="49" t="s">
        <v>41</v>
      </c>
      <c r="C11" s="50"/>
      <c r="E11" s="50"/>
      <c r="G11" s="50"/>
      <c r="I11" s="68">
        <v>0</v>
      </c>
      <c r="J11" s="42"/>
      <c r="K11" s="68">
        <v>0</v>
      </c>
      <c r="L11" s="42"/>
      <c r="M11" s="68">
        <v>0</v>
      </c>
      <c r="N11" s="42"/>
      <c r="O11" s="68">
        <f>SUM(O8:O10)</f>
        <v>81961055</v>
      </c>
      <c r="P11" s="69">
        <f t="shared" ref="P11:S11" si="0">SUM(P8:P10)</f>
        <v>0</v>
      </c>
      <c r="Q11" s="68">
        <f t="shared" si="0"/>
        <v>0</v>
      </c>
      <c r="R11" s="69">
        <f t="shared" si="0"/>
        <v>0</v>
      </c>
      <c r="S11" s="68">
        <f t="shared" si="0"/>
        <v>81961055</v>
      </c>
    </row>
    <row r="12" spans="1:19" ht="13.5" thickTop="1" x14ac:dyDescent="0.2"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</row>
    <row r="13" spans="1:19" x14ac:dyDescent="0.2"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</row>
    <row r="14" spans="1:19" x14ac:dyDescent="0.2"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</row>
    <row r="15" spans="1:19" x14ac:dyDescent="0.2"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</row>
    <row r="16" spans="1:19" x14ac:dyDescent="0.2"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</row>
    <row r="17" spans="9:19" x14ac:dyDescent="0.2"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</row>
    <row r="18" spans="9:19" x14ac:dyDescent="0.2"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</row>
    <row r="19" spans="9:19" x14ac:dyDescent="0.2"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</row>
    <row r="20" spans="9:19" x14ac:dyDescent="0.2"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</row>
    <row r="21" spans="9:19" x14ac:dyDescent="0.2"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</row>
    <row r="22" spans="9:19" x14ac:dyDescent="0.2"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</row>
    <row r="23" spans="9:19" x14ac:dyDescent="0.2"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8"/>
  <sheetViews>
    <sheetView rightToLeft="1" view="pageBreakPreview" zoomScaleNormal="100" zoomScaleSheetLayoutView="100" workbookViewId="0">
      <selection activeCell="N17" sqref="N17:Q19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style="31" customWidth="1"/>
    <col min="11" max="11" width="1.28515625" style="31" customWidth="1"/>
    <col min="12" max="12" width="10.42578125" style="31" customWidth="1"/>
    <col min="13" max="13" width="1.28515625" style="31" customWidth="1"/>
    <col min="14" max="14" width="15.5703125" style="31" customWidth="1"/>
    <col min="15" max="15" width="1.28515625" customWidth="1"/>
    <col min="16" max="16" width="18.7109375" bestFit="1" customWidth="1"/>
    <col min="17" max="17" width="1.28515625" customWidth="1"/>
    <col min="18" max="18" width="10.42578125" style="31" customWidth="1"/>
    <col min="19" max="19" width="1.28515625" customWidth="1"/>
    <col min="20" max="20" width="17.7109375" bestFit="1" customWidth="1"/>
    <col min="21" max="21" width="0.28515625" customWidth="1"/>
  </cols>
  <sheetData>
    <row r="1" spans="1:20" ht="29.1" customHeight="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</row>
    <row r="2" spans="1:20" ht="21.75" customHeight="1" x14ac:dyDescent="0.2">
      <c r="A2" s="75" t="s">
        <v>51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</row>
    <row r="3" spans="1:20" ht="21.75" customHeight="1" x14ac:dyDescent="0.2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</row>
    <row r="4" spans="1:20" ht="14.45" customHeight="1" x14ac:dyDescent="0.2"/>
    <row r="5" spans="1:20" ht="14.45" customHeight="1" x14ac:dyDescent="0.2">
      <c r="A5" s="76" t="s">
        <v>115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</row>
    <row r="6" spans="1:20" ht="14.45" customHeight="1" x14ac:dyDescent="0.2">
      <c r="A6" s="77" t="s">
        <v>54</v>
      </c>
      <c r="J6" s="84" t="s">
        <v>70</v>
      </c>
      <c r="K6" s="84"/>
      <c r="L6" s="84"/>
      <c r="M6" s="84"/>
      <c r="N6" s="84"/>
      <c r="P6" s="77" t="s">
        <v>71</v>
      </c>
      <c r="Q6" s="77"/>
      <c r="R6" s="77"/>
      <c r="S6" s="77"/>
      <c r="T6" s="77"/>
    </row>
    <row r="7" spans="1:20" ht="29.1" customHeight="1" x14ac:dyDescent="0.2">
      <c r="A7" s="77"/>
      <c r="C7" s="20" t="s">
        <v>116</v>
      </c>
      <c r="E7" s="95" t="s">
        <v>44</v>
      </c>
      <c r="F7" s="95"/>
      <c r="H7" s="20" t="s">
        <v>117</v>
      </c>
      <c r="J7" s="39" t="s">
        <v>118</v>
      </c>
      <c r="K7" s="29"/>
      <c r="L7" s="39" t="s">
        <v>111</v>
      </c>
      <c r="M7" s="29"/>
      <c r="N7" s="39" t="s">
        <v>119</v>
      </c>
      <c r="P7" s="21" t="s">
        <v>118</v>
      </c>
      <c r="Q7" s="3"/>
      <c r="R7" s="39" t="s">
        <v>111</v>
      </c>
      <c r="S7" s="3"/>
      <c r="T7" s="21" t="s">
        <v>119</v>
      </c>
    </row>
    <row r="8" spans="1:20" ht="21.75" customHeight="1" x14ac:dyDescent="0.2">
      <c r="A8" s="5" t="s">
        <v>98</v>
      </c>
      <c r="C8" s="3"/>
      <c r="E8" s="5" t="s">
        <v>120</v>
      </c>
      <c r="F8" s="3"/>
      <c r="H8" s="7">
        <v>23</v>
      </c>
      <c r="J8" s="32">
        <v>0</v>
      </c>
      <c r="L8" s="32">
        <v>0</v>
      </c>
      <c r="N8" s="32">
        <v>0</v>
      </c>
      <c r="P8" s="6">
        <v>18514793873</v>
      </c>
      <c r="R8" s="32">
        <v>0</v>
      </c>
      <c r="T8" s="6">
        <v>18514793873</v>
      </c>
    </row>
    <row r="9" spans="1:20" ht="21.75" customHeight="1" x14ac:dyDescent="0.2">
      <c r="A9" s="8" t="s">
        <v>97</v>
      </c>
      <c r="E9" s="8" t="s">
        <v>121</v>
      </c>
      <c r="H9" s="10">
        <v>23</v>
      </c>
      <c r="J9" s="33">
        <v>0</v>
      </c>
      <c r="L9" s="33">
        <v>0</v>
      </c>
      <c r="N9" s="33">
        <v>0</v>
      </c>
      <c r="P9" s="9">
        <v>21995462771</v>
      </c>
      <c r="R9" s="33">
        <v>0</v>
      </c>
      <c r="T9" s="9">
        <v>21995462771</v>
      </c>
    </row>
    <row r="10" spans="1:20" ht="21.75" customHeight="1" x14ac:dyDescent="0.2">
      <c r="A10" s="8" t="s">
        <v>94</v>
      </c>
      <c r="E10" s="8" t="s">
        <v>122</v>
      </c>
      <c r="H10" s="10">
        <v>18</v>
      </c>
      <c r="J10" s="33">
        <v>0</v>
      </c>
      <c r="L10" s="33">
        <v>0</v>
      </c>
      <c r="N10" s="33">
        <v>0</v>
      </c>
      <c r="P10" s="9">
        <v>14259428247</v>
      </c>
      <c r="R10" s="33">
        <v>0</v>
      </c>
      <c r="T10" s="9">
        <v>14259428247</v>
      </c>
    </row>
    <row r="11" spans="1:20" ht="21.75" customHeight="1" x14ac:dyDescent="0.2">
      <c r="A11" s="8" t="s">
        <v>93</v>
      </c>
      <c r="E11" s="8" t="s">
        <v>123</v>
      </c>
      <c r="H11" s="10">
        <v>19</v>
      </c>
      <c r="J11" s="33">
        <v>0</v>
      </c>
      <c r="L11" s="33">
        <v>0</v>
      </c>
      <c r="N11" s="33">
        <v>0</v>
      </c>
      <c r="P11" s="9">
        <v>68293282344</v>
      </c>
      <c r="R11" s="33">
        <v>0</v>
      </c>
      <c r="T11" s="9">
        <v>68293282344</v>
      </c>
    </row>
    <row r="12" spans="1:20" ht="21.75" customHeight="1" x14ac:dyDescent="0.2">
      <c r="A12" s="8" t="s">
        <v>92</v>
      </c>
      <c r="E12" s="8" t="s">
        <v>124</v>
      </c>
      <c r="H12" s="10">
        <v>19</v>
      </c>
      <c r="J12" s="33">
        <v>0</v>
      </c>
      <c r="L12" s="33">
        <v>0</v>
      </c>
      <c r="N12" s="33">
        <v>0</v>
      </c>
      <c r="P12" s="9">
        <v>24382209290</v>
      </c>
      <c r="R12" s="33">
        <v>0</v>
      </c>
      <c r="T12" s="9">
        <v>24382209290</v>
      </c>
    </row>
    <row r="13" spans="1:20" ht="21.75" customHeight="1" x14ac:dyDescent="0.2">
      <c r="A13" s="11" t="s">
        <v>91</v>
      </c>
      <c r="C13" s="12"/>
      <c r="E13" s="11" t="s">
        <v>125</v>
      </c>
      <c r="H13" s="14">
        <v>19</v>
      </c>
      <c r="J13" s="34">
        <v>0</v>
      </c>
      <c r="L13" s="34">
        <v>0</v>
      </c>
      <c r="N13" s="34">
        <v>0</v>
      </c>
      <c r="P13" s="13">
        <v>23650060697</v>
      </c>
      <c r="R13" s="34">
        <v>0</v>
      </c>
      <c r="T13" s="13">
        <v>23650060697</v>
      </c>
    </row>
    <row r="14" spans="1:20" ht="21.75" customHeight="1" thickBot="1" x14ac:dyDescent="0.25">
      <c r="A14" s="15" t="s">
        <v>41</v>
      </c>
      <c r="C14" s="16"/>
      <c r="E14" s="16"/>
      <c r="H14" s="16"/>
      <c r="J14" s="35">
        <v>0</v>
      </c>
      <c r="L14" s="35">
        <v>0</v>
      </c>
      <c r="N14" s="35">
        <v>0</v>
      </c>
      <c r="P14" s="16">
        <f>SUM(P8:P13)</f>
        <v>171095237222</v>
      </c>
      <c r="Q14" s="16">
        <f t="shared" ref="Q14:T14" si="0">SUM(Q8:Q13)</f>
        <v>0</v>
      </c>
      <c r="R14" s="35">
        <f t="shared" si="0"/>
        <v>0</v>
      </c>
      <c r="S14" s="16">
        <f t="shared" si="0"/>
        <v>0</v>
      </c>
      <c r="T14" s="16">
        <f t="shared" si="0"/>
        <v>171095237222</v>
      </c>
    </row>
    <row r="15" spans="1:20" ht="13.5" thickTop="1" x14ac:dyDescent="0.2"/>
    <row r="17" spans="16:16" x14ac:dyDescent="0.2">
      <c r="P17" s="42"/>
    </row>
    <row r="18" spans="16:16" x14ac:dyDescent="0.2">
      <c r="P18" s="43"/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scale="6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31"/>
  <sheetViews>
    <sheetView rightToLeft="1" view="pageBreakPreview" zoomScaleNormal="100" zoomScaleSheetLayoutView="100" workbookViewId="0">
      <selection activeCell="A18" sqref="A18:K25"/>
    </sheetView>
  </sheetViews>
  <sheetFormatPr defaultRowHeight="12.75" x14ac:dyDescent="0.2"/>
  <cols>
    <col min="1" max="1" width="39" customWidth="1"/>
    <col min="2" max="2" width="1.28515625" customWidth="1"/>
    <col min="3" max="3" width="14.28515625" style="31" customWidth="1"/>
    <col min="4" max="4" width="1.28515625" style="31" customWidth="1"/>
    <col min="5" max="5" width="10.42578125" style="31" customWidth="1"/>
    <col min="6" max="6" width="1.28515625" style="31" customWidth="1"/>
    <col min="7" max="7" width="15.5703125" style="31" customWidth="1"/>
    <col min="8" max="8" width="1.28515625" style="31" customWidth="1"/>
    <col min="9" max="9" width="20.85546875" style="31" bestFit="1" customWidth="1"/>
    <col min="10" max="10" width="1.28515625" style="31" customWidth="1"/>
    <col min="11" max="11" width="10.42578125" style="31" customWidth="1"/>
    <col min="12" max="12" width="1.28515625" style="31" customWidth="1"/>
    <col min="13" max="13" width="20.85546875" style="31" bestFit="1" customWidth="1"/>
    <col min="14" max="14" width="2.140625" bestFit="1" customWidth="1"/>
  </cols>
  <sheetData>
    <row r="1" spans="1:13" ht="29.1" customHeight="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3" ht="21.75" customHeight="1" x14ac:dyDescent="0.2">
      <c r="A2" s="75" t="s">
        <v>51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3" ht="21.75" customHeight="1" x14ac:dyDescent="0.2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</row>
    <row r="4" spans="1:13" ht="14.45" customHeight="1" x14ac:dyDescent="0.2"/>
    <row r="5" spans="1:13" ht="14.45" customHeight="1" x14ac:dyDescent="0.2">
      <c r="A5" s="76" t="s">
        <v>126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</row>
    <row r="6" spans="1:13" ht="14.45" customHeight="1" x14ac:dyDescent="0.2">
      <c r="A6" s="77" t="s">
        <v>54</v>
      </c>
      <c r="C6" s="84" t="s">
        <v>70</v>
      </c>
      <c r="D6" s="84"/>
      <c r="E6" s="84"/>
      <c r="F6" s="84"/>
      <c r="G6" s="84"/>
      <c r="I6" s="84" t="s">
        <v>71</v>
      </c>
      <c r="J6" s="84"/>
      <c r="K6" s="84"/>
      <c r="L6" s="84"/>
      <c r="M6" s="84"/>
    </row>
    <row r="7" spans="1:13" ht="36.75" customHeight="1" x14ac:dyDescent="0.2">
      <c r="A7" s="77"/>
      <c r="C7" s="39" t="s">
        <v>118</v>
      </c>
      <c r="D7" s="29"/>
      <c r="E7" s="39" t="s">
        <v>111</v>
      </c>
      <c r="F7" s="29"/>
      <c r="G7" s="39" t="s">
        <v>119</v>
      </c>
      <c r="I7" s="39" t="s">
        <v>118</v>
      </c>
      <c r="J7" s="29"/>
      <c r="K7" s="39" t="s">
        <v>111</v>
      </c>
      <c r="L7" s="29"/>
      <c r="M7" s="39" t="s">
        <v>119</v>
      </c>
    </row>
    <row r="8" spans="1:13" ht="21.75" customHeight="1" x14ac:dyDescent="0.2">
      <c r="A8" s="8" t="s">
        <v>143</v>
      </c>
      <c r="C8" s="46">
        <v>0</v>
      </c>
      <c r="D8" s="46">
        <v>0</v>
      </c>
      <c r="E8" s="46">
        <v>0</v>
      </c>
      <c r="F8" s="46">
        <v>0</v>
      </c>
      <c r="G8" s="46">
        <v>0</v>
      </c>
      <c r="H8" s="46">
        <v>0</v>
      </c>
      <c r="I8" s="46">
        <v>4677173476</v>
      </c>
      <c r="J8" s="46">
        <v>0</v>
      </c>
      <c r="K8" s="46">
        <v>0</v>
      </c>
      <c r="L8" s="46">
        <v>0</v>
      </c>
      <c r="M8" s="46">
        <v>4677173476</v>
      </c>
    </row>
    <row r="9" spans="1:13" ht="21.75" customHeight="1" x14ac:dyDescent="0.2">
      <c r="A9" s="8" t="s">
        <v>137</v>
      </c>
      <c r="C9" s="46">
        <v>35740</v>
      </c>
      <c r="D9" s="46">
        <v>0</v>
      </c>
      <c r="E9" s="46">
        <v>0</v>
      </c>
      <c r="F9" s="46">
        <v>0</v>
      </c>
      <c r="G9" s="46">
        <v>35740</v>
      </c>
      <c r="H9" s="46">
        <v>0</v>
      </c>
      <c r="I9" s="46">
        <v>23320432367</v>
      </c>
      <c r="J9" s="46">
        <v>0</v>
      </c>
      <c r="K9" s="46">
        <v>0</v>
      </c>
      <c r="L9" s="46">
        <v>0</v>
      </c>
      <c r="M9" s="46">
        <v>23320432367</v>
      </c>
    </row>
    <row r="10" spans="1:13" ht="21.75" customHeight="1" x14ac:dyDescent="0.2">
      <c r="A10" s="8" t="s">
        <v>139</v>
      </c>
      <c r="C10" s="46">
        <v>0</v>
      </c>
      <c r="D10" s="46">
        <v>0</v>
      </c>
      <c r="E10" s="46">
        <v>0</v>
      </c>
      <c r="F10" s="46">
        <v>0</v>
      </c>
      <c r="G10" s="46">
        <v>0</v>
      </c>
      <c r="H10" s="46">
        <v>0</v>
      </c>
      <c r="I10" s="46">
        <v>7611446146</v>
      </c>
      <c r="J10" s="46">
        <v>0</v>
      </c>
      <c r="K10" s="46">
        <v>0</v>
      </c>
      <c r="L10" s="46">
        <v>0</v>
      </c>
      <c r="M10" s="46">
        <v>7611446146</v>
      </c>
    </row>
    <row r="11" spans="1:13" ht="21.75" customHeight="1" x14ac:dyDescent="0.2">
      <c r="A11" s="8" t="s">
        <v>140</v>
      </c>
      <c r="C11" s="46">
        <v>0</v>
      </c>
      <c r="D11" s="46">
        <v>0</v>
      </c>
      <c r="E11" s="46">
        <v>0</v>
      </c>
      <c r="F11" s="46">
        <v>0</v>
      </c>
      <c r="G11" s="46">
        <v>0</v>
      </c>
      <c r="H11" s="46">
        <v>0</v>
      </c>
      <c r="I11" s="46">
        <v>43017838203</v>
      </c>
      <c r="J11" s="46">
        <v>0</v>
      </c>
      <c r="K11" s="46">
        <v>0</v>
      </c>
      <c r="L11" s="46">
        <v>0</v>
      </c>
      <c r="M11" s="46">
        <v>43017838203</v>
      </c>
    </row>
    <row r="12" spans="1:13" ht="21.75" customHeight="1" x14ac:dyDescent="0.2">
      <c r="A12" s="8" t="s">
        <v>142</v>
      </c>
      <c r="C12" s="46">
        <v>7563</v>
      </c>
      <c r="D12" s="42"/>
      <c r="E12" s="46">
        <v>0</v>
      </c>
      <c r="F12" s="42"/>
      <c r="G12" s="46">
        <v>7563</v>
      </c>
      <c r="H12" s="42"/>
      <c r="I12" s="46">
        <v>379854</v>
      </c>
      <c r="J12" s="42"/>
      <c r="K12" s="46">
        <v>0</v>
      </c>
      <c r="L12" s="42"/>
      <c r="M12" s="46">
        <v>379854</v>
      </c>
    </row>
    <row r="13" spans="1:13" ht="21.75" customHeight="1" x14ac:dyDescent="0.2">
      <c r="A13" s="8" t="s">
        <v>134</v>
      </c>
      <c r="C13" s="63">
        <v>25743</v>
      </c>
      <c r="D13" s="63">
        <v>0</v>
      </c>
      <c r="E13" s="63">
        <v>0</v>
      </c>
      <c r="F13" s="63">
        <v>0</v>
      </c>
      <c r="G13" s="63">
        <v>25743</v>
      </c>
      <c r="H13" s="63">
        <v>0</v>
      </c>
      <c r="I13" s="63">
        <v>382930</v>
      </c>
      <c r="J13" s="63">
        <v>0</v>
      </c>
      <c r="K13" s="63">
        <v>0</v>
      </c>
      <c r="L13" s="63">
        <v>0</v>
      </c>
      <c r="M13" s="63">
        <v>382930</v>
      </c>
    </row>
    <row r="14" spans="1:13" ht="21.75" customHeight="1" x14ac:dyDescent="0.2">
      <c r="A14" s="8" t="s">
        <v>136</v>
      </c>
      <c r="C14" s="46">
        <v>14159</v>
      </c>
      <c r="D14" s="42"/>
      <c r="E14" s="46">
        <v>0</v>
      </c>
      <c r="F14" s="42"/>
      <c r="G14" s="46">
        <v>14159</v>
      </c>
      <c r="H14" s="42"/>
      <c r="I14" s="46">
        <v>8760231</v>
      </c>
      <c r="J14" s="42"/>
      <c r="K14" s="46">
        <v>0</v>
      </c>
      <c r="L14" s="63">
        <v>0</v>
      </c>
      <c r="M14" s="46">
        <v>8760231</v>
      </c>
    </row>
    <row r="15" spans="1:13" ht="21.75" customHeight="1" x14ac:dyDescent="0.2">
      <c r="A15" s="8" t="s">
        <v>138</v>
      </c>
      <c r="C15" s="46">
        <v>18061</v>
      </c>
      <c r="D15" s="42"/>
      <c r="E15" s="46">
        <v>0</v>
      </c>
      <c r="F15" s="42"/>
      <c r="G15" s="46">
        <v>18061</v>
      </c>
      <c r="H15" s="42"/>
      <c r="I15" s="46">
        <v>101246</v>
      </c>
      <c r="J15" s="42"/>
      <c r="K15" s="46">
        <v>0</v>
      </c>
      <c r="L15" s="63">
        <v>0</v>
      </c>
      <c r="M15" s="46">
        <v>101246</v>
      </c>
    </row>
    <row r="16" spans="1:13" ht="21.75" customHeight="1" x14ac:dyDescent="0.2">
      <c r="A16" s="8" t="s">
        <v>141</v>
      </c>
      <c r="C16" s="46">
        <v>121992</v>
      </c>
      <c r="D16" s="42"/>
      <c r="E16" s="46">
        <v>0</v>
      </c>
      <c r="F16" s="42"/>
      <c r="G16" s="46">
        <v>121992</v>
      </c>
      <c r="H16" s="42"/>
      <c r="I16" s="46">
        <v>7297531516</v>
      </c>
      <c r="J16" s="42"/>
      <c r="K16" s="46">
        <v>0</v>
      </c>
      <c r="L16" s="63">
        <v>0</v>
      </c>
      <c r="M16" s="46">
        <v>7297531516</v>
      </c>
    </row>
    <row r="17" spans="1:13" ht="21.75" customHeight="1" thickBot="1" x14ac:dyDescent="0.25">
      <c r="A17" s="15" t="s">
        <v>41</v>
      </c>
      <c r="C17" s="48">
        <f>SUM(C8:C16)</f>
        <v>223258</v>
      </c>
      <c r="D17" s="42"/>
      <c r="E17" s="48">
        <f t="shared" ref="E17:M17" si="0">SUM(E8:E16)</f>
        <v>0</v>
      </c>
      <c r="F17" s="42"/>
      <c r="G17" s="48">
        <f t="shared" si="0"/>
        <v>223258</v>
      </c>
      <c r="H17" s="42"/>
      <c r="I17" s="48">
        <f t="shared" si="0"/>
        <v>85934045969</v>
      </c>
      <c r="J17" s="42"/>
      <c r="K17" s="48">
        <f t="shared" si="0"/>
        <v>0</v>
      </c>
      <c r="L17" s="63">
        <v>0</v>
      </c>
      <c r="M17" s="48">
        <f t="shared" si="0"/>
        <v>85934045969</v>
      </c>
    </row>
    <row r="18" spans="1:13" s="42" customFormat="1" ht="13.5" thickTop="1" x14ac:dyDescent="0.2">
      <c r="L18" s="42">
        <v>0</v>
      </c>
    </row>
    <row r="19" spans="1:13" s="42" customFormat="1" x14ac:dyDescent="0.2">
      <c r="L19" s="42">
        <v>0</v>
      </c>
    </row>
    <row r="20" spans="1:13" s="42" customFormat="1" x14ac:dyDescent="0.2">
      <c r="L20" s="42">
        <v>0</v>
      </c>
    </row>
    <row r="21" spans="1:13" s="42" customFormat="1" x14ac:dyDescent="0.2"/>
    <row r="22" spans="1:13" s="42" customFormat="1" x14ac:dyDescent="0.2"/>
    <row r="23" spans="1:13" s="42" customFormat="1" x14ac:dyDescent="0.2"/>
    <row r="24" spans="1:13" s="42" customFormat="1" x14ac:dyDescent="0.2"/>
    <row r="25" spans="1:13" s="42" customFormat="1" x14ac:dyDescent="0.2"/>
    <row r="26" spans="1:13" s="42" customFormat="1" x14ac:dyDescent="0.2"/>
    <row r="27" spans="1:13" s="42" customFormat="1" x14ac:dyDescent="0.2"/>
    <row r="28" spans="1:13" s="42" customFormat="1" x14ac:dyDescent="0.2"/>
    <row r="29" spans="1:13" s="42" customFormat="1" x14ac:dyDescent="0.2"/>
    <row r="30" spans="1:13" s="31" customFormat="1" x14ac:dyDescent="0.2"/>
    <row r="31" spans="1:13" s="31" customFormat="1" x14ac:dyDescent="0.2"/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4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X48"/>
  <sheetViews>
    <sheetView rightToLeft="1" view="pageBreakPreview" topLeftCell="A14" zoomScaleNormal="100" zoomScaleSheetLayoutView="100" workbookViewId="0">
      <selection activeCell="X27" sqref="X27"/>
    </sheetView>
  </sheetViews>
  <sheetFormatPr defaultRowHeight="12.75" x14ac:dyDescent="0.2"/>
  <cols>
    <col min="1" max="1" width="40.28515625" customWidth="1"/>
    <col min="2" max="2" width="1.28515625" customWidth="1"/>
    <col min="3" max="3" width="6.7109375" style="31" bestFit="1" customWidth="1"/>
    <col min="4" max="4" width="1.28515625" style="31" customWidth="1"/>
    <col min="5" max="5" width="12" style="31" bestFit="1" customWidth="1"/>
    <col min="6" max="6" width="1.28515625" style="31" customWidth="1"/>
    <col min="7" max="7" width="7.140625" style="31" bestFit="1" customWidth="1"/>
    <col min="8" max="8" width="1.28515625" style="31" customWidth="1"/>
    <col min="9" max="9" width="15.5703125" style="31" customWidth="1"/>
    <col min="10" max="10" width="1.28515625" customWidth="1"/>
    <col min="11" max="11" width="14.140625" bestFit="1" customWidth="1"/>
    <col min="12" max="12" width="1.28515625" customWidth="1"/>
    <col min="13" max="13" width="22.140625" bestFit="1" customWidth="1"/>
    <col min="14" max="14" width="1.28515625" customWidth="1"/>
    <col min="15" max="15" width="22.140625" bestFit="1" customWidth="1"/>
    <col min="16" max="16" width="1.28515625" customWidth="1"/>
    <col min="17" max="17" width="18.28515625" customWidth="1"/>
    <col min="18" max="18" width="1.28515625" customWidth="1"/>
    <col min="19" max="19" width="0.28515625" customWidth="1"/>
    <col min="24" max="24" width="11.7109375" bestFit="1" customWidth="1"/>
  </cols>
  <sheetData>
    <row r="1" spans="1:18" ht="29.1" customHeight="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spans="1:18" ht="21.75" customHeight="1" x14ac:dyDescent="0.2">
      <c r="A2" s="75" t="s">
        <v>51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spans="1:18" ht="21.75" customHeight="1" x14ac:dyDescent="0.2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</row>
    <row r="4" spans="1:18" ht="14.45" customHeight="1" x14ac:dyDescent="0.2"/>
    <row r="5" spans="1:18" ht="14.45" customHeight="1" x14ac:dyDescent="0.2">
      <c r="A5" s="76" t="s">
        <v>127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</row>
    <row r="6" spans="1:18" ht="14.45" customHeight="1" x14ac:dyDescent="0.2">
      <c r="A6" s="77" t="s">
        <v>54</v>
      </c>
      <c r="C6" s="84" t="s">
        <v>70</v>
      </c>
      <c r="D6" s="84"/>
      <c r="E6" s="84"/>
      <c r="F6" s="84"/>
      <c r="G6" s="84"/>
      <c r="H6" s="84"/>
      <c r="I6" s="84"/>
      <c r="K6" s="77" t="s">
        <v>71</v>
      </c>
      <c r="L6" s="77"/>
      <c r="M6" s="77"/>
      <c r="N6" s="77"/>
      <c r="O6" s="77"/>
      <c r="P6" s="77"/>
      <c r="Q6" s="77"/>
      <c r="R6" s="77"/>
    </row>
    <row r="7" spans="1:18" ht="42" x14ac:dyDescent="0.2">
      <c r="A7" s="77"/>
      <c r="C7" s="39" t="s">
        <v>13</v>
      </c>
      <c r="D7" s="29"/>
      <c r="E7" s="39" t="s">
        <v>128</v>
      </c>
      <c r="F7" s="29"/>
      <c r="G7" s="39" t="s">
        <v>129</v>
      </c>
      <c r="H7" s="29"/>
      <c r="I7" s="39" t="s">
        <v>130</v>
      </c>
      <c r="K7" s="21" t="s">
        <v>13</v>
      </c>
      <c r="L7" s="3"/>
      <c r="M7" s="21" t="s">
        <v>128</v>
      </c>
      <c r="N7" s="3"/>
      <c r="O7" s="21" t="s">
        <v>129</v>
      </c>
      <c r="P7" s="3"/>
      <c r="Q7" s="96" t="s">
        <v>130</v>
      </c>
      <c r="R7" s="96"/>
    </row>
    <row r="8" spans="1:18" ht="21.75" customHeight="1" x14ac:dyDescent="0.2">
      <c r="A8" s="5" t="s">
        <v>76</v>
      </c>
      <c r="C8" s="47">
        <v>0</v>
      </c>
      <c r="D8" s="42"/>
      <c r="E8" s="47">
        <v>0</v>
      </c>
      <c r="F8" s="42"/>
      <c r="G8" s="47">
        <v>0</v>
      </c>
      <c r="H8" s="42"/>
      <c r="I8" s="47">
        <v>0</v>
      </c>
      <c r="J8" s="42"/>
      <c r="K8" s="47">
        <v>31</v>
      </c>
      <c r="L8" s="42"/>
      <c r="M8" s="47">
        <v>264204</v>
      </c>
      <c r="N8" s="42"/>
      <c r="O8" s="47">
        <v>271457</v>
      </c>
      <c r="P8" s="42"/>
      <c r="Q8" s="91">
        <v>-7253</v>
      </c>
      <c r="R8" s="91"/>
    </row>
    <row r="9" spans="1:18" ht="21.75" customHeight="1" x14ac:dyDescent="0.2">
      <c r="A9" s="8" t="s">
        <v>77</v>
      </c>
      <c r="C9" s="46">
        <v>0</v>
      </c>
      <c r="D9" s="42"/>
      <c r="E9" s="46">
        <v>0</v>
      </c>
      <c r="F9" s="42"/>
      <c r="G9" s="46">
        <v>0</v>
      </c>
      <c r="H9" s="42"/>
      <c r="I9" s="46">
        <v>0</v>
      </c>
      <c r="J9" s="42"/>
      <c r="K9" s="46">
        <v>6674177</v>
      </c>
      <c r="L9" s="42"/>
      <c r="M9" s="46">
        <v>19881002120</v>
      </c>
      <c r="N9" s="42"/>
      <c r="O9" s="46">
        <v>19176913718</v>
      </c>
      <c r="P9" s="42"/>
      <c r="Q9" s="92">
        <v>704088402</v>
      </c>
      <c r="R9" s="92"/>
    </row>
    <row r="10" spans="1:18" ht="21.75" customHeight="1" x14ac:dyDescent="0.2">
      <c r="A10" s="8" t="s">
        <v>78</v>
      </c>
      <c r="C10" s="46">
        <v>0</v>
      </c>
      <c r="D10" s="42"/>
      <c r="E10" s="46">
        <v>0</v>
      </c>
      <c r="F10" s="42"/>
      <c r="G10" s="46">
        <v>0</v>
      </c>
      <c r="H10" s="42"/>
      <c r="I10" s="46">
        <v>0</v>
      </c>
      <c r="J10" s="42"/>
      <c r="K10" s="46">
        <v>5872209</v>
      </c>
      <c r="L10" s="42"/>
      <c r="M10" s="46">
        <v>19546740717</v>
      </c>
      <c r="N10" s="42"/>
      <c r="O10" s="46">
        <v>18742496695</v>
      </c>
      <c r="P10" s="42"/>
      <c r="Q10" s="92">
        <v>804244022</v>
      </c>
      <c r="R10" s="92"/>
    </row>
    <row r="11" spans="1:18" ht="21.75" customHeight="1" x14ac:dyDescent="0.2">
      <c r="A11" s="8" t="s">
        <v>79</v>
      </c>
      <c r="C11" s="46">
        <v>0</v>
      </c>
      <c r="D11" s="42"/>
      <c r="E11" s="46">
        <v>0</v>
      </c>
      <c r="F11" s="42"/>
      <c r="G11" s="46">
        <v>0</v>
      </c>
      <c r="H11" s="42"/>
      <c r="I11" s="46">
        <v>0</v>
      </c>
      <c r="J11" s="42"/>
      <c r="K11" s="46">
        <v>3750000</v>
      </c>
      <c r="L11" s="42"/>
      <c r="M11" s="46">
        <v>11932749902</v>
      </c>
      <c r="N11" s="42"/>
      <c r="O11" s="46">
        <v>11894114504</v>
      </c>
      <c r="P11" s="42"/>
      <c r="Q11" s="92">
        <v>38635398</v>
      </c>
      <c r="R11" s="92"/>
    </row>
    <row r="12" spans="1:18" ht="21.75" customHeight="1" x14ac:dyDescent="0.2">
      <c r="A12" s="8" t="s">
        <v>80</v>
      </c>
      <c r="C12" s="46">
        <v>0</v>
      </c>
      <c r="D12" s="42"/>
      <c r="E12" s="46">
        <v>0</v>
      </c>
      <c r="F12" s="42"/>
      <c r="G12" s="46">
        <v>0</v>
      </c>
      <c r="H12" s="42"/>
      <c r="I12" s="46">
        <v>0</v>
      </c>
      <c r="J12" s="42"/>
      <c r="K12" s="46">
        <v>1000000</v>
      </c>
      <c r="L12" s="42"/>
      <c r="M12" s="46">
        <v>5169054840</v>
      </c>
      <c r="N12" s="42"/>
      <c r="O12" s="46">
        <v>5354140991</v>
      </c>
      <c r="P12" s="42"/>
      <c r="Q12" s="92">
        <v>-185086151</v>
      </c>
      <c r="R12" s="92"/>
    </row>
    <row r="13" spans="1:18" ht="21.75" customHeight="1" x14ac:dyDescent="0.2">
      <c r="A13" s="8" t="s">
        <v>81</v>
      </c>
      <c r="C13" s="46">
        <v>0</v>
      </c>
      <c r="D13" s="42"/>
      <c r="E13" s="46">
        <v>0</v>
      </c>
      <c r="F13" s="42"/>
      <c r="G13" s="46">
        <v>0</v>
      </c>
      <c r="H13" s="42"/>
      <c r="I13" s="46">
        <v>0</v>
      </c>
      <c r="J13" s="42"/>
      <c r="K13" s="46">
        <v>3250000</v>
      </c>
      <c r="L13" s="42"/>
      <c r="M13" s="46">
        <v>3178971938</v>
      </c>
      <c r="N13" s="42"/>
      <c r="O13" s="46">
        <v>3118516995</v>
      </c>
      <c r="P13" s="42"/>
      <c r="Q13" s="92">
        <v>60454943</v>
      </c>
      <c r="R13" s="92"/>
    </row>
    <row r="14" spans="1:18" ht="21.75" customHeight="1" x14ac:dyDescent="0.2">
      <c r="A14" s="8" t="s">
        <v>82</v>
      </c>
      <c r="C14" s="46">
        <v>0</v>
      </c>
      <c r="D14" s="42"/>
      <c r="E14" s="46">
        <v>0</v>
      </c>
      <c r="F14" s="42"/>
      <c r="G14" s="46">
        <v>0</v>
      </c>
      <c r="H14" s="42"/>
      <c r="I14" s="46">
        <v>0</v>
      </c>
      <c r="J14" s="42"/>
      <c r="K14" s="46">
        <v>750000</v>
      </c>
      <c r="L14" s="42"/>
      <c r="M14" s="46">
        <v>2399885242</v>
      </c>
      <c r="N14" s="42"/>
      <c r="O14" s="46">
        <v>2345987655</v>
      </c>
      <c r="P14" s="42"/>
      <c r="Q14" s="92">
        <v>53897587</v>
      </c>
      <c r="R14" s="92"/>
    </row>
    <row r="15" spans="1:18" ht="21.75" customHeight="1" x14ac:dyDescent="0.2">
      <c r="A15" s="8" t="s">
        <v>86</v>
      </c>
      <c r="C15" s="46">
        <v>0</v>
      </c>
      <c r="D15" s="42"/>
      <c r="E15" s="46">
        <v>0</v>
      </c>
      <c r="F15" s="42"/>
      <c r="G15" s="46">
        <v>0</v>
      </c>
      <c r="H15" s="42"/>
      <c r="I15" s="46">
        <v>0</v>
      </c>
      <c r="J15" s="42"/>
      <c r="K15" s="46">
        <v>577000</v>
      </c>
      <c r="L15" s="42"/>
      <c r="M15" s="46">
        <v>30480024372</v>
      </c>
      <c r="N15" s="42"/>
      <c r="O15" s="46">
        <v>29049077968</v>
      </c>
      <c r="P15" s="42"/>
      <c r="Q15" s="92">
        <v>1430946404</v>
      </c>
      <c r="R15" s="92"/>
    </row>
    <row r="16" spans="1:18" ht="21.75" customHeight="1" x14ac:dyDescent="0.2">
      <c r="A16" s="8" t="s">
        <v>91</v>
      </c>
      <c r="C16" s="46">
        <v>0</v>
      </c>
      <c r="D16" s="42"/>
      <c r="E16" s="46">
        <v>0</v>
      </c>
      <c r="F16" s="42"/>
      <c r="G16" s="46">
        <v>0</v>
      </c>
      <c r="H16" s="42"/>
      <c r="I16" s="46">
        <v>0</v>
      </c>
      <c r="J16" s="42"/>
      <c r="K16" s="46">
        <v>175000</v>
      </c>
      <c r="L16" s="42"/>
      <c r="M16" s="46">
        <v>174912343750</v>
      </c>
      <c r="N16" s="42"/>
      <c r="O16" s="46">
        <v>162488671875</v>
      </c>
      <c r="P16" s="42"/>
      <c r="Q16" s="92">
        <v>12423671875</v>
      </c>
      <c r="R16" s="92"/>
    </row>
    <row r="17" spans="1:24" ht="21.75" customHeight="1" x14ac:dyDescent="0.2">
      <c r="A17" s="8" t="s">
        <v>92</v>
      </c>
      <c r="C17" s="46">
        <v>0</v>
      </c>
      <c r="D17" s="42"/>
      <c r="E17" s="46">
        <v>0</v>
      </c>
      <c r="F17" s="42"/>
      <c r="G17" s="46">
        <v>0</v>
      </c>
      <c r="H17" s="42"/>
      <c r="I17" s="46">
        <v>0</v>
      </c>
      <c r="J17" s="42"/>
      <c r="K17" s="46">
        <v>185000</v>
      </c>
      <c r="L17" s="42"/>
      <c r="M17" s="46">
        <v>184907656250</v>
      </c>
      <c r="N17" s="42"/>
      <c r="O17" s="46">
        <v>172490484375</v>
      </c>
      <c r="P17" s="42"/>
      <c r="Q17" s="92">
        <v>12417171875</v>
      </c>
      <c r="R17" s="92"/>
    </row>
    <row r="18" spans="1:24" ht="21.75" customHeight="1" x14ac:dyDescent="0.2">
      <c r="A18" s="8" t="s">
        <v>93</v>
      </c>
      <c r="C18" s="46">
        <v>0</v>
      </c>
      <c r="D18" s="42"/>
      <c r="E18" s="46">
        <v>0</v>
      </c>
      <c r="F18" s="42"/>
      <c r="G18" s="46">
        <v>0</v>
      </c>
      <c r="H18" s="42"/>
      <c r="I18" s="46">
        <v>0</v>
      </c>
      <c r="J18" s="42"/>
      <c r="K18" s="46">
        <v>460000</v>
      </c>
      <c r="L18" s="42"/>
      <c r="M18" s="46">
        <v>459940000000</v>
      </c>
      <c r="N18" s="42"/>
      <c r="O18" s="46">
        <v>413924962500</v>
      </c>
      <c r="P18" s="42"/>
      <c r="Q18" s="92">
        <v>46015037500</v>
      </c>
      <c r="R18" s="92"/>
    </row>
    <row r="19" spans="1:24" ht="21.75" customHeight="1" x14ac:dyDescent="0.2">
      <c r="A19" s="8" t="s">
        <v>94</v>
      </c>
      <c r="C19" s="46">
        <v>0</v>
      </c>
      <c r="D19" s="42"/>
      <c r="E19" s="46">
        <v>0</v>
      </c>
      <c r="F19" s="42"/>
      <c r="G19" s="46">
        <v>0</v>
      </c>
      <c r="H19" s="42"/>
      <c r="I19" s="46">
        <v>0</v>
      </c>
      <c r="J19" s="42"/>
      <c r="K19" s="46">
        <v>100000</v>
      </c>
      <c r="L19" s="42"/>
      <c r="M19" s="46">
        <v>99953125000</v>
      </c>
      <c r="N19" s="42"/>
      <c r="O19" s="46">
        <v>95429400285</v>
      </c>
      <c r="P19" s="42"/>
      <c r="Q19" s="92">
        <v>4523724715</v>
      </c>
      <c r="R19" s="92"/>
    </row>
    <row r="20" spans="1:24" ht="21.75" customHeight="1" x14ac:dyDescent="0.2">
      <c r="A20" s="8" t="s">
        <v>95</v>
      </c>
      <c r="C20" s="46">
        <v>0</v>
      </c>
      <c r="D20" s="42"/>
      <c r="E20" s="46">
        <v>0</v>
      </c>
      <c r="F20" s="42"/>
      <c r="G20" s="46">
        <v>0</v>
      </c>
      <c r="H20" s="42"/>
      <c r="I20" s="46">
        <v>0</v>
      </c>
      <c r="J20" s="42"/>
      <c r="K20" s="46">
        <v>24462</v>
      </c>
      <c r="L20" s="42"/>
      <c r="M20" s="46">
        <v>24462000000</v>
      </c>
      <c r="N20" s="42"/>
      <c r="O20" s="46">
        <v>20470151404</v>
      </c>
      <c r="P20" s="42"/>
      <c r="Q20" s="92">
        <v>3991848596</v>
      </c>
      <c r="R20" s="92"/>
    </row>
    <row r="21" spans="1:24" ht="21.75" customHeight="1" x14ac:dyDescent="0.2">
      <c r="A21" s="8" t="s">
        <v>96</v>
      </c>
      <c r="C21" s="46">
        <v>0</v>
      </c>
      <c r="D21" s="42"/>
      <c r="E21" s="46">
        <v>0</v>
      </c>
      <c r="F21" s="42"/>
      <c r="G21" s="46">
        <v>0</v>
      </c>
      <c r="H21" s="42"/>
      <c r="I21" s="46">
        <v>0</v>
      </c>
      <c r="J21" s="42"/>
      <c r="K21" s="46">
        <v>36650</v>
      </c>
      <c r="L21" s="42"/>
      <c r="M21" s="46">
        <v>36650000000</v>
      </c>
      <c r="N21" s="42"/>
      <c r="O21" s="46">
        <v>31038865635</v>
      </c>
      <c r="P21" s="42"/>
      <c r="Q21" s="92">
        <v>5611134365</v>
      </c>
      <c r="R21" s="92"/>
      <c r="X21" s="28"/>
    </row>
    <row r="22" spans="1:24" ht="21.75" customHeight="1" x14ac:dyDescent="0.2">
      <c r="A22" s="8" t="s">
        <v>97</v>
      </c>
      <c r="C22" s="46">
        <v>0</v>
      </c>
      <c r="D22" s="42"/>
      <c r="E22" s="46">
        <v>0</v>
      </c>
      <c r="F22" s="42"/>
      <c r="G22" s="46">
        <v>0</v>
      </c>
      <c r="H22" s="42"/>
      <c r="I22" s="46">
        <v>0</v>
      </c>
      <c r="J22" s="42"/>
      <c r="K22" s="46">
        <v>355000</v>
      </c>
      <c r="L22" s="42"/>
      <c r="M22" s="46">
        <v>329491440557</v>
      </c>
      <c r="N22" s="42"/>
      <c r="O22" s="46">
        <v>297240865326</v>
      </c>
      <c r="P22" s="42"/>
      <c r="Q22" s="92">
        <v>32250575231</v>
      </c>
      <c r="R22" s="92"/>
      <c r="X22" s="28"/>
    </row>
    <row r="23" spans="1:24" ht="21.75" customHeight="1" x14ac:dyDescent="0.2">
      <c r="A23" s="11" t="s">
        <v>98</v>
      </c>
      <c r="C23" s="55">
        <v>0</v>
      </c>
      <c r="D23" s="42"/>
      <c r="E23" s="55">
        <v>0</v>
      </c>
      <c r="F23" s="42"/>
      <c r="G23" s="55">
        <v>0</v>
      </c>
      <c r="H23" s="42"/>
      <c r="I23" s="55">
        <v>0</v>
      </c>
      <c r="J23" s="42"/>
      <c r="K23" s="55">
        <v>100000</v>
      </c>
      <c r="L23" s="42"/>
      <c r="M23" s="55">
        <v>91254266500</v>
      </c>
      <c r="N23" s="42"/>
      <c r="O23" s="55">
        <v>98015562500</v>
      </c>
      <c r="P23" s="42"/>
      <c r="Q23" s="97">
        <v>-6761296000</v>
      </c>
      <c r="R23" s="97"/>
      <c r="X23" s="28"/>
    </row>
    <row r="24" spans="1:24" ht="21.75" customHeight="1" thickBot="1" x14ac:dyDescent="0.25">
      <c r="A24" s="15" t="s">
        <v>41</v>
      </c>
      <c r="C24" s="48">
        <v>0</v>
      </c>
      <c r="D24" s="42"/>
      <c r="E24" s="48">
        <v>0</v>
      </c>
      <c r="F24" s="42"/>
      <c r="G24" s="48">
        <v>0</v>
      </c>
      <c r="H24" s="42"/>
      <c r="I24" s="48">
        <v>0</v>
      </c>
      <c r="J24" s="42"/>
      <c r="K24" s="48"/>
      <c r="L24" s="42"/>
      <c r="M24" s="48">
        <f>SUM(M8:M23)</f>
        <v>1494159525392</v>
      </c>
      <c r="N24" s="42"/>
      <c r="O24" s="48">
        <f>SUM(O8:O23)</f>
        <v>1380780483883</v>
      </c>
      <c r="P24" s="42"/>
      <c r="Q24" s="98">
        <f>SUM(Q8:R23)</f>
        <v>113379041509</v>
      </c>
      <c r="R24" s="98"/>
      <c r="X24" s="28"/>
    </row>
    <row r="25" spans="1:24" ht="13.5" thickTop="1" x14ac:dyDescent="0.2">
      <c r="X25" s="28"/>
    </row>
    <row r="26" spans="1:24" x14ac:dyDescent="0.2">
      <c r="M26" s="28"/>
      <c r="N26" s="28"/>
      <c r="O26" s="28"/>
      <c r="P26" s="28"/>
      <c r="Q26" s="28"/>
    </row>
    <row r="27" spans="1:24" x14ac:dyDescent="0.2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</row>
    <row r="28" spans="1:24" x14ac:dyDescent="0.2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</row>
    <row r="29" spans="1:24" x14ac:dyDescent="0.2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28"/>
      <c r="S29" s="28"/>
    </row>
    <row r="30" spans="1:24" x14ac:dyDescent="0.2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</row>
    <row r="31" spans="1:24" x14ac:dyDescent="0.2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</row>
    <row r="32" spans="1:24" x14ac:dyDescent="0.2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</row>
    <row r="33" spans="1:21" x14ac:dyDescent="0.2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</row>
    <row r="34" spans="1:21" x14ac:dyDescent="0.2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</row>
    <row r="35" spans="1:21" x14ac:dyDescent="0.2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</row>
    <row r="36" spans="1:21" x14ac:dyDescent="0.2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</row>
    <row r="37" spans="1:21" x14ac:dyDescent="0.2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66"/>
    </row>
    <row r="38" spans="1:21" x14ac:dyDescent="0.2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</row>
    <row r="39" spans="1:21" x14ac:dyDescent="0.2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67"/>
      <c r="L39" s="67"/>
      <c r="M39" s="67"/>
      <c r="N39" s="67"/>
      <c r="O39" s="67"/>
      <c r="P39" s="67"/>
      <c r="Q39" s="67"/>
      <c r="R39" s="99"/>
      <c r="S39" s="99"/>
      <c r="T39" s="99"/>
      <c r="U39" s="99"/>
    </row>
    <row r="40" spans="1:21" x14ac:dyDescent="0.2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67"/>
      <c r="L40" s="67"/>
      <c r="M40" s="67"/>
      <c r="N40" s="67"/>
      <c r="O40" s="67"/>
      <c r="P40" s="67"/>
      <c r="Q40" s="67"/>
      <c r="R40" s="99"/>
      <c r="S40" s="99"/>
      <c r="T40" s="99"/>
      <c r="U40" s="99"/>
    </row>
    <row r="41" spans="1:21" x14ac:dyDescent="0.2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67"/>
      <c r="L41" s="67"/>
      <c r="M41" s="67"/>
      <c r="N41" s="67"/>
      <c r="O41" s="67"/>
      <c r="P41" s="67"/>
      <c r="Q41" s="67"/>
      <c r="R41" s="99"/>
      <c r="S41" s="99"/>
      <c r="T41" s="99"/>
      <c r="U41" s="99"/>
    </row>
    <row r="42" spans="1:21" x14ac:dyDescent="0.2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67"/>
      <c r="L42" s="67"/>
      <c r="M42" s="67"/>
      <c r="N42" s="67"/>
      <c r="O42" s="67"/>
      <c r="P42" s="67"/>
      <c r="Q42" s="67"/>
      <c r="R42" s="99"/>
      <c r="S42" s="99"/>
      <c r="T42" s="99"/>
      <c r="U42" s="99"/>
    </row>
    <row r="43" spans="1:21" ht="18.75" x14ac:dyDescent="0.2">
      <c r="K43" s="99"/>
      <c r="L43" s="99"/>
      <c r="M43" s="100"/>
      <c r="N43" s="99"/>
      <c r="O43" s="100"/>
      <c r="P43" s="99"/>
      <c r="Q43" s="101"/>
      <c r="R43" s="101"/>
      <c r="S43" s="99"/>
      <c r="T43" s="99"/>
      <c r="U43" s="99"/>
    </row>
    <row r="44" spans="1:21" x14ac:dyDescent="0.2"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99"/>
    </row>
    <row r="45" spans="1:21" x14ac:dyDescent="0.2"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</row>
    <row r="46" spans="1:21" x14ac:dyDescent="0.2"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</row>
    <row r="47" spans="1:21" x14ac:dyDescent="0.2"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</row>
    <row r="48" spans="1:21" x14ac:dyDescent="0.2"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</row>
  </sheetData>
  <mergeCells count="26">
    <mergeCell ref="Q14:R14"/>
    <mergeCell ref="Q16:R16"/>
    <mergeCell ref="Q17:R17"/>
    <mergeCell ref="Q23:R23"/>
    <mergeCell ref="Q24:R24"/>
    <mergeCell ref="Q18:R18"/>
    <mergeCell ref="Q19:R19"/>
    <mergeCell ref="Q20:R20"/>
    <mergeCell ref="Q21:R21"/>
    <mergeCell ref="Q22:R22"/>
    <mergeCell ref="Q43:R43"/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5:R15"/>
    <mergeCell ref="Q11:R11"/>
    <mergeCell ref="Q12:R12"/>
    <mergeCell ref="Q13:R13"/>
  </mergeCells>
  <pageMargins left="0.39" right="0.39" top="0.39" bottom="0.39" header="0" footer="0"/>
  <pageSetup scale="78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W39"/>
  <sheetViews>
    <sheetView rightToLeft="1" view="pageBreakPreview" topLeftCell="A16" zoomScaleNormal="100" zoomScaleSheetLayoutView="100" workbookViewId="0">
      <selection activeCell="Y19" sqref="Y19"/>
    </sheetView>
  </sheetViews>
  <sheetFormatPr defaultRowHeight="12.75" x14ac:dyDescent="0.2"/>
  <cols>
    <col min="1" max="1" width="40.28515625" customWidth="1"/>
    <col min="2" max="2" width="1.28515625" customWidth="1"/>
    <col min="3" max="3" width="12.28515625" bestFit="1" customWidth="1"/>
    <col min="4" max="4" width="1.28515625" customWidth="1"/>
    <col min="5" max="5" width="22" bestFit="1" customWidth="1"/>
    <col min="6" max="6" width="1.28515625" customWidth="1"/>
    <col min="7" max="7" width="22" bestFit="1" customWidth="1"/>
    <col min="8" max="8" width="1.28515625" customWidth="1"/>
    <col min="9" max="9" width="28.42578125" style="40" bestFit="1" customWidth="1"/>
    <col min="10" max="10" width="1.28515625" customWidth="1"/>
    <col min="11" max="11" width="12.28515625" bestFit="1" customWidth="1"/>
    <col min="12" max="12" width="1.28515625" customWidth="1"/>
    <col min="13" max="13" width="22" bestFit="1" customWidth="1"/>
    <col min="14" max="14" width="1.28515625" customWidth="1"/>
    <col min="15" max="15" width="22.140625" bestFit="1" customWidth="1"/>
    <col min="16" max="16" width="1.28515625" customWidth="1"/>
    <col min="17" max="17" width="18.140625" customWidth="1"/>
    <col min="18" max="18" width="1.28515625" customWidth="1"/>
    <col min="19" max="19" width="0.28515625" customWidth="1"/>
  </cols>
  <sheetData>
    <row r="1" spans="1:18" ht="29.1" customHeight="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spans="1:18" ht="21.75" customHeight="1" x14ac:dyDescent="0.2">
      <c r="A2" s="75" t="s">
        <v>51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spans="1:18" ht="21.75" customHeight="1" x14ac:dyDescent="0.2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</row>
    <row r="4" spans="1:18" ht="14.45" customHeight="1" x14ac:dyDescent="0.2"/>
    <row r="5" spans="1:18" ht="14.45" customHeight="1" x14ac:dyDescent="0.2">
      <c r="A5" s="76" t="s">
        <v>131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</row>
    <row r="6" spans="1:18" ht="14.45" customHeight="1" x14ac:dyDescent="0.2">
      <c r="A6" s="77" t="s">
        <v>54</v>
      </c>
      <c r="C6" s="77" t="s">
        <v>70</v>
      </c>
      <c r="D6" s="77"/>
      <c r="E6" s="77"/>
      <c r="F6" s="77"/>
      <c r="G6" s="77"/>
      <c r="H6" s="77"/>
      <c r="I6" s="77"/>
      <c r="K6" s="77" t="s">
        <v>71</v>
      </c>
      <c r="L6" s="77"/>
      <c r="M6" s="77"/>
      <c r="N6" s="77"/>
      <c r="O6" s="77"/>
      <c r="P6" s="77"/>
      <c r="Q6" s="77"/>
      <c r="R6" s="77"/>
    </row>
    <row r="7" spans="1:18" ht="43.5" customHeight="1" x14ac:dyDescent="0.2">
      <c r="A7" s="77"/>
      <c r="C7" s="21" t="s">
        <v>13</v>
      </c>
      <c r="D7" s="3"/>
      <c r="E7" s="21" t="s">
        <v>15</v>
      </c>
      <c r="F7" s="3"/>
      <c r="G7" s="21" t="s">
        <v>129</v>
      </c>
      <c r="H7" s="3"/>
      <c r="I7" s="39" t="s">
        <v>132</v>
      </c>
      <c r="K7" s="21" t="s">
        <v>13</v>
      </c>
      <c r="L7" s="3"/>
      <c r="M7" s="21" t="s">
        <v>15</v>
      </c>
      <c r="N7" s="3"/>
      <c r="O7" s="21" t="s">
        <v>129</v>
      </c>
      <c r="P7" s="3"/>
      <c r="Q7" s="96" t="s">
        <v>132</v>
      </c>
      <c r="R7" s="96"/>
    </row>
    <row r="8" spans="1:18" ht="21.75" customHeight="1" x14ac:dyDescent="0.2">
      <c r="A8" s="5" t="s">
        <v>29</v>
      </c>
      <c r="C8" s="47">
        <v>10000</v>
      </c>
      <c r="D8" s="42"/>
      <c r="E8" s="47">
        <v>21919244</v>
      </c>
      <c r="F8" s="42"/>
      <c r="G8" s="47">
        <v>21919244</v>
      </c>
      <c r="H8" s="42"/>
      <c r="I8" s="73">
        <v>0</v>
      </c>
      <c r="J8" s="42"/>
      <c r="K8" s="47">
        <v>10000</v>
      </c>
      <c r="L8" s="42"/>
      <c r="M8" s="47">
        <v>21919244</v>
      </c>
      <c r="N8" s="42"/>
      <c r="O8" s="47">
        <v>21958564</v>
      </c>
      <c r="P8" s="42"/>
      <c r="Q8" s="91">
        <v>-39319</v>
      </c>
      <c r="R8" s="91"/>
    </row>
    <row r="9" spans="1:18" ht="21.75" customHeight="1" x14ac:dyDescent="0.2">
      <c r="A9" s="8" t="s">
        <v>36</v>
      </c>
      <c r="C9" s="46">
        <v>10000</v>
      </c>
      <c r="D9" s="42"/>
      <c r="E9" s="46">
        <v>4296529</v>
      </c>
      <c r="F9" s="42"/>
      <c r="G9" s="46">
        <v>4296529</v>
      </c>
      <c r="H9" s="42"/>
      <c r="I9" s="65">
        <v>0</v>
      </c>
      <c r="J9" s="42"/>
      <c r="K9" s="46">
        <v>10000</v>
      </c>
      <c r="L9" s="42"/>
      <c r="M9" s="46">
        <v>4296529</v>
      </c>
      <c r="N9" s="42"/>
      <c r="O9" s="46">
        <v>4304236</v>
      </c>
      <c r="P9" s="42"/>
      <c r="Q9" s="92">
        <v>-7706</v>
      </c>
      <c r="R9" s="92"/>
    </row>
    <row r="10" spans="1:18" ht="21.75" customHeight="1" x14ac:dyDescent="0.2">
      <c r="A10" s="8" t="s">
        <v>20</v>
      </c>
      <c r="C10" s="46">
        <v>10000</v>
      </c>
      <c r="D10" s="42"/>
      <c r="E10" s="46">
        <v>9625019</v>
      </c>
      <c r="F10" s="42"/>
      <c r="G10" s="46">
        <v>9625019</v>
      </c>
      <c r="H10" s="42"/>
      <c r="I10" s="65">
        <v>0</v>
      </c>
      <c r="J10" s="42"/>
      <c r="K10" s="46">
        <v>10000</v>
      </c>
      <c r="L10" s="42"/>
      <c r="M10" s="46">
        <v>9625019</v>
      </c>
      <c r="N10" s="42"/>
      <c r="O10" s="46">
        <v>9642285</v>
      </c>
      <c r="P10" s="42"/>
      <c r="Q10" s="92">
        <v>-17266</v>
      </c>
      <c r="R10" s="92"/>
    </row>
    <row r="11" spans="1:18" ht="21.75" customHeight="1" x14ac:dyDescent="0.2">
      <c r="A11" s="8" t="s">
        <v>24</v>
      </c>
      <c r="C11" s="46">
        <v>10000</v>
      </c>
      <c r="D11" s="42"/>
      <c r="E11" s="46">
        <v>4256838</v>
      </c>
      <c r="F11" s="42"/>
      <c r="G11" s="46">
        <v>4256838</v>
      </c>
      <c r="H11" s="42"/>
      <c r="I11" s="65">
        <v>0</v>
      </c>
      <c r="J11" s="42"/>
      <c r="K11" s="46">
        <v>10000</v>
      </c>
      <c r="L11" s="42"/>
      <c r="M11" s="46">
        <v>4256838</v>
      </c>
      <c r="N11" s="42"/>
      <c r="O11" s="46">
        <v>4264474</v>
      </c>
      <c r="P11" s="42"/>
      <c r="Q11" s="92">
        <v>-7635</v>
      </c>
      <c r="R11" s="92"/>
    </row>
    <row r="12" spans="1:18" ht="21.75" customHeight="1" x14ac:dyDescent="0.2">
      <c r="A12" s="8" t="s">
        <v>25</v>
      </c>
      <c r="C12" s="46">
        <v>10000</v>
      </c>
      <c r="D12" s="42"/>
      <c r="E12" s="46">
        <v>4256838</v>
      </c>
      <c r="F12" s="42"/>
      <c r="G12" s="46">
        <v>4256838</v>
      </c>
      <c r="H12" s="42"/>
      <c r="I12" s="65">
        <v>0</v>
      </c>
      <c r="J12" s="42"/>
      <c r="K12" s="46">
        <v>10000</v>
      </c>
      <c r="L12" s="42"/>
      <c r="M12" s="46">
        <v>4256838</v>
      </c>
      <c r="N12" s="42"/>
      <c r="O12" s="46">
        <v>4264474</v>
      </c>
      <c r="P12" s="42"/>
      <c r="Q12" s="92">
        <v>-7635</v>
      </c>
      <c r="R12" s="92"/>
    </row>
    <row r="13" spans="1:18" ht="21.75" customHeight="1" x14ac:dyDescent="0.2">
      <c r="A13" s="8" t="s">
        <v>33</v>
      </c>
      <c r="C13" s="46">
        <v>10000</v>
      </c>
      <c r="D13" s="42"/>
      <c r="E13" s="46">
        <v>6122305</v>
      </c>
      <c r="F13" s="42"/>
      <c r="G13" s="46">
        <v>6122305</v>
      </c>
      <c r="H13" s="42"/>
      <c r="I13" s="65">
        <v>0</v>
      </c>
      <c r="J13" s="42"/>
      <c r="K13" s="46">
        <v>10000</v>
      </c>
      <c r="L13" s="42"/>
      <c r="M13" s="46">
        <v>6122305</v>
      </c>
      <c r="N13" s="42"/>
      <c r="O13" s="46">
        <v>6133288</v>
      </c>
      <c r="P13" s="42"/>
      <c r="Q13" s="92">
        <v>-10982</v>
      </c>
      <c r="R13" s="92"/>
    </row>
    <row r="14" spans="1:18" ht="21.75" customHeight="1" x14ac:dyDescent="0.2">
      <c r="A14" s="8" t="s">
        <v>34</v>
      </c>
      <c r="C14" s="46">
        <v>10000</v>
      </c>
      <c r="D14" s="42"/>
      <c r="E14" s="46">
        <v>10220381</v>
      </c>
      <c r="F14" s="42"/>
      <c r="G14" s="46">
        <v>10220381</v>
      </c>
      <c r="H14" s="42"/>
      <c r="I14" s="65">
        <v>0</v>
      </c>
      <c r="J14" s="42"/>
      <c r="K14" s="46">
        <v>10000</v>
      </c>
      <c r="L14" s="42"/>
      <c r="M14" s="46">
        <v>10220381</v>
      </c>
      <c r="N14" s="42"/>
      <c r="O14" s="46">
        <v>10238715</v>
      </c>
      <c r="P14" s="42"/>
      <c r="Q14" s="92">
        <v>-18334</v>
      </c>
      <c r="R14" s="92"/>
    </row>
    <row r="15" spans="1:18" ht="21.75" customHeight="1" x14ac:dyDescent="0.2">
      <c r="A15" s="8" t="s">
        <v>28</v>
      </c>
      <c r="C15" s="46">
        <v>10000</v>
      </c>
      <c r="D15" s="42"/>
      <c r="E15" s="46">
        <v>12304148</v>
      </c>
      <c r="F15" s="42"/>
      <c r="G15" s="46">
        <v>12304148</v>
      </c>
      <c r="H15" s="42"/>
      <c r="I15" s="65">
        <v>0</v>
      </c>
      <c r="J15" s="42"/>
      <c r="K15" s="46">
        <v>10000</v>
      </c>
      <c r="L15" s="42"/>
      <c r="M15" s="46">
        <v>12304148</v>
      </c>
      <c r="N15" s="42"/>
      <c r="O15" s="46">
        <v>12326220</v>
      </c>
      <c r="P15" s="42"/>
      <c r="Q15" s="92">
        <v>-22072</v>
      </c>
      <c r="R15" s="92"/>
    </row>
    <row r="16" spans="1:18" ht="21.75" customHeight="1" x14ac:dyDescent="0.2">
      <c r="A16" s="8" t="s">
        <v>31</v>
      </c>
      <c r="C16" s="46">
        <v>10000</v>
      </c>
      <c r="D16" s="42"/>
      <c r="E16" s="46">
        <v>6281069</v>
      </c>
      <c r="F16" s="42"/>
      <c r="G16" s="46">
        <v>6281069</v>
      </c>
      <c r="H16" s="42"/>
      <c r="I16" s="65">
        <v>0</v>
      </c>
      <c r="J16" s="42"/>
      <c r="K16" s="46">
        <v>10000</v>
      </c>
      <c r="L16" s="42"/>
      <c r="M16" s="46">
        <v>6281069</v>
      </c>
      <c r="N16" s="42"/>
      <c r="O16" s="46">
        <v>6292336</v>
      </c>
      <c r="P16" s="42"/>
      <c r="Q16" s="92">
        <v>-11266</v>
      </c>
      <c r="R16" s="92"/>
    </row>
    <row r="17" spans="1:23" ht="21.75" customHeight="1" x14ac:dyDescent="0.2">
      <c r="A17" s="8" t="s">
        <v>38</v>
      </c>
      <c r="C17" s="46">
        <v>10000</v>
      </c>
      <c r="D17" s="42"/>
      <c r="E17" s="46">
        <v>4276683</v>
      </c>
      <c r="F17" s="42"/>
      <c r="G17" s="46">
        <v>4276683</v>
      </c>
      <c r="H17" s="42"/>
      <c r="I17" s="65">
        <v>0</v>
      </c>
      <c r="J17" s="42"/>
      <c r="K17" s="46">
        <v>10000</v>
      </c>
      <c r="L17" s="42"/>
      <c r="M17" s="46">
        <v>4276683</v>
      </c>
      <c r="N17" s="42"/>
      <c r="O17" s="46">
        <v>4284355</v>
      </c>
      <c r="P17" s="42"/>
      <c r="Q17" s="92">
        <v>-7671</v>
      </c>
      <c r="R17" s="92"/>
    </row>
    <row r="18" spans="1:23" ht="21.75" customHeight="1" x14ac:dyDescent="0.2">
      <c r="A18" s="8" t="s">
        <v>39</v>
      </c>
      <c r="C18" s="46">
        <v>10000</v>
      </c>
      <c r="D18" s="42"/>
      <c r="E18" s="46">
        <v>12641519</v>
      </c>
      <c r="F18" s="42"/>
      <c r="G18" s="46">
        <v>12641519</v>
      </c>
      <c r="H18" s="42"/>
      <c r="I18" s="65">
        <v>0</v>
      </c>
      <c r="J18" s="42"/>
      <c r="K18" s="46">
        <v>10000</v>
      </c>
      <c r="L18" s="42"/>
      <c r="M18" s="46">
        <v>12641519</v>
      </c>
      <c r="N18" s="42"/>
      <c r="O18" s="46">
        <v>12664197</v>
      </c>
      <c r="P18" s="42"/>
      <c r="Q18" s="92">
        <v>-22677</v>
      </c>
      <c r="R18" s="92"/>
    </row>
    <row r="19" spans="1:23" ht="21.75" customHeight="1" x14ac:dyDescent="0.2">
      <c r="A19" s="8" t="s">
        <v>27</v>
      </c>
      <c r="C19" s="46">
        <v>10000</v>
      </c>
      <c r="D19" s="42"/>
      <c r="E19" s="46">
        <v>7233648</v>
      </c>
      <c r="F19" s="42"/>
      <c r="G19" s="46">
        <v>7233648</v>
      </c>
      <c r="H19" s="42"/>
      <c r="I19" s="65">
        <v>0</v>
      </c>
      <c r="J19" s="42"/>
      <c r="K19" s="46">
        <v>10000</v>
      </c>
      <c r="L19" s="42"/>
      <c r="M19" s="46">
        <v>7233648</v>
      </c>
      <c r="N19" s="42"/>
      <c r="O19" s="46">
        <v>7246624</v>
      </c>
      <c r="P19" s="42"/>
      <c r="Q19" s="92">
        <v>-12975</v>
      </c>
      <c r="R19" s="92"/>
    </row>
    <row r="20" spans="1:23" ht="21.75" customHeight="1" x14ac:dyDescent="0.2">
      <c r="A20" s="8" t="s">
        <v>37</v>
      </c>
      <c r="C20" s="46">
        <v>10000</v>
      </c>
      <c r="D20" s="42"/>
      <c r="E20" s="46">
        <v>5090345</v>
      </c>
      <c r="F20" s="42"/>
      <c r="G20" s="46">
        <v>5090345</v>
      </c>
      <c r="H20" s="42"/>
      <c r="I20" s="65">
        <v>0</v>
      </c>
      <c r="J20" s="42"/>
      <c r="K20" s="46">
        <v>10000</v>
      </c>
      <c r="L20" s="42"/>
      <c r="M20" s="46">
        <v>5090345</v>
      </c>
      <c r="N20" s="42"/>
      <c r="O20" s="46">
        <v>5099476</v>
      </c>
      <c r="P20" s="42"/>
      <c r="Q20" s="92">
        <v>-9130</v>
      </c>
      <c r="R20" s="92"/>
    </row>
    <row r="21" spans="1:23" ht="21.75" customHeight="1" x14ac:dyDescent="0.2">
      <c r="A21" s="8" t="s">
        <v>19</v>
      </c>
      <c r="C21" s="46">
        <v>10000</v>
      </c>
      <c r="D21" s="42"/>
      <c r="E21" s="46">
        <v>7193957</v>
      </c>
      <c r="F21" s="42"/>
      <c r="G21" s="46">
        <v>7193957</v>
      </c>
      <c r="H21" s="42"/>
      <c r="I21" s="65">
        <v>0</v>
      </c>
      <c r="J21" s="42"/>
      <c r="K21" s="46">
        <v>10000</v>
      </c>
      <c r="L21" s="42"/>
      <c r="M21" s="46">
        <v>7193957</v>
      </c>
      <c r="N21" s="42"/>
      <c r="O21" s="46">
        <v>7206862</v>
      </c>
      <c r="P21" s="42"/>
      <c r="Q21" s="92">
        <v>-12904</v>
      </c>
      <c r="R21" s="92"/>
    </row>
    <row r="22" spans="1:23" ht="21.75" customHeight="1" x14ac:dyDescent="0.2">
      <c r="A22" s="8" t="s">
        <v>35</v>
      </c>
      <c r="C22" s="46">
        <v>10000</v>
      </c>
      <c r="D22" s="42"/>
      <c r="E22" s="46">
        <v>13217036</v>
      </c>
      <c r="F22" s="42"/>
      <c r="G22" s="46">
        <v>13217036</v>
      </c>
      <c r="H22" s="42"/>
      <c r="I22" s="65">
        <v>0</v>
      </c>
      <c r="J22" s="42"/>
      <c r="K22" s="46">
        <v>10000</v>
      </c>
      <c r="L22" s="42"/>
      <c r="M22" s="46">
        <v>13217036</v>
      </c>
      <c r="N22" s="42"/>
      <c r="O22" s="46">
        <v>13240746</v>
      </c>
      <c r="P22" s="42"/>
      <c r="Q22" s="92">
        <v>-23709</v>
      </c>
      <c r="R22" s="92"/>
    </row>
    <row r="23" spans="1:23" ht="21.75" customHeight="1" x14ac:dyDescent="0.2">
      <c r="A23" s="8" t="s">
        <v>30</v>
      </c>
      <c r="C23" s="46">
        <v>10000</v>
      </c>
      <c r="D23" s="42"/>
      <c r="E23" s="46">
        <v>13584176</v>
      </c>
      <c r="F23" s="42"/>
      <c r="G23" s="46">
        <v>13584176</v>
      </c>
      <c r="H23" s="42"/>
      <c r="I23" s="65">
        <v>0</v>
      </c>
      <c r="J23" s="42"/>
      <c r="K23" s="46">
        <v>10000</v>
      </c>
      <c r="L23" s="42"/>
      <c r="M23" s="46">
        <v>13584176</v>
      </c>
      <c r="N23" s="42"/>
      <c r="O23" s="46">
        <v>13608544</v>
      </c>
      <c r="P23" s="42"/>
      <c r="Q23" s="92">
        <v>-24367</v>
      </c>
      <c r="R23" s="92"/>
    </row>
    <row r="24" spans="1:23" ht="21.75" customHeight="1" x14ac:dyDescent="0.2">
      <c r="A24" s="8" t="s">
        <v>32</v>
      </c>
      <c r="C24" s="46">
        <v>10000</v>
      </c>
      <c r="D24" s="42"/>
      <c r="E24" s="46">
        <v>14080311</v>
      </c>
      <c r="F24" s="42"/>
      <c r="G24" s="46">
        <v>14080311</v>
      </c>
      <c r="H24" s="42"/>
      <c r="I24" s="65">
        <v>0</v>
      </c>
      <c r="J24" s="42"/>
      <c r="K24" s="46">
        <v>10000</v>
      </c>
      <c r="L24" s="42"/>
      <c r="M24" s="46">
        <v>14080311</v>
      </c>
      <c r="N24" s="42"/>
      <c r="O24" s="46">
        <v>14105569</v>
      </c>
      <c r="P24" s="42"/>
      <c r="Q24" s="92">
        <v>-25257</v>
      </c>
      <c r="R24" s="92"/>
    </row>
    <row r="25" spans="1:23" ht="21.75" customHeight="1" x14ac:dyDescent="0.2">
      <c r="A25" s="8" t="s">
        <v>21</v>
      </c>
      <c r="C25" s="46">
        <v>10000</v>
      </c>
      <c r="D25" s="42"/>
      <c r="E25" s="46">
        <v>4276683</v>
      </c>
      <c r="F25" s="42"/>
      <c r="G25" s="46">
        <v>4276683</v>
      </c>
      <c r="H25" s="42"/>
      <c r="I25" s="65">
        <v>0</v>
      </c>
      <c r="J25" s="42"/>
      <c r="K25" s="46">
        <v>10000</v>
      </c>
      <c r="L25" s="42"/>
      <c r="M25" s="46">
        <v>4276683</v>
      </c>
      <c r="N25" s="42"/>
      <c r="O25" s="46">
        <v>4284355</v>
      </c>
      <c r="P25" s="42"/>
      <c r="Q25" s="92">
        <v>-7671</v>
      </c>
      <c r="R25" s="92"/>
    </row>
    <row r="26" spans="1:23" ht="21.75" customHeight="1" x14ac:dyDescent="0.2">
      <c r="A26" s="8" t="s">
        <v>23</v>
      </c>
      <c r="C26" s="46">
        <v>10000</v>
      </c>
      <c r="D26" s="42"/>
      <c r="E26" s="46">
        <v>11212651</v>
      </c>
      <c r="F26" s="42"/>
      <c r="G26" s="46">
        <v>11212651</v>
      </c>
      <c r="H26" s="42"/>
      <c r="I26" s="65">
        <v>0</v>
      </c>
      <c r="J26" s="42"/>
      <c r="K26" s="46">
        <v>10000</v>
      </c>
      <c r="L26" s="42"/>
      <c r="M26" s="46">
        <v>11212651</v>
      </c>
      <c r="N26" s="42"/>
      <c r="O26" s="46">
        <v>11232765</v>
      </c>
      <c r="P26" s="42"/>
      <c r="Q26" s="92">
        <v>-20114</v>
      </c>
      <c r="R26" s="92"/>
    </row>
    <row r="27" spans="1:23" ht="21.75" customHeight="1" x14ac:dyDescent="0.2">
      <c r="A27" s="8" t="s">
        <v>26</v>
      </c>
      <c r="C27" s="46">
        <v>10000</v>
      </c>
      <c r="D27" s="42"/>
      <c r="E27" s="46">
        <v>12701056</v>
      </c>
      <c r="F27" s="42"/>
      <c r="G27" s="46">
        <v>12701056</v>
      </c>
      <c r="H27" s="42"/>
      <c r="I27" s="65">
        <v>0</v>
      </c>
      <c r="J27" s="42"/>
      <c r="K27" s="46">
        <v>10000</v>
      </c>
      <c r="L27" s="42"/>
      <c r="M27" s="46">
        <v>12701056</v>
      </c>
      <c r="N27" s="42"/>
      <c r="O27" s="46">
        <v>12723840</v>
      </c>
      <c r="P27" s="42"/>
      <c r="Q27" s="92">
        <v>-22784</v>
      </c>
      <c r="R27" s="92"/>
    </row>
    <row r="28" spans="1:23" ht="21.75" customHeight="1" x14ac:dyDescent="0.2">
      <c r="A28" s="8" t="s">
        <v>22</v>
      </c>
      <c r="C28" s="46">
        <v>10000</v>
      </c>
      <c r="D28" s="42"/>
      <c r="E28" s="46">
        <v>4286606</v>
      </c>
      <c r="F28" s="42"/>
      <c r="G28" s="46">
        <v>4286606</v>
      </c>
      <c r="H28" s="42"/>
      <c r="I28" s="65">
        <v>0</v>
      </c>
      <c r="J28" s="42"/>
      <c r="K28" s="46">
        <v>10000</v>
      </c>
      <c r="L28" s="42"/>
      <c r="M28" s="46">
        <v>4286606</v>
      </c>
      <c r="N28" s="42"/>
      <c r="O28" s="46">
        <v>4294296</v>
      </c>
      <c r="P28" s="42"/>
      <c r="Q28" s="92">
        <v>-7689</v>
      </c>
      <c r="R28" s="92"/>
    </row>
    <row r="29" spans="1:23" ht="21.75" customHeight="1" x14ac:dyDescent="0.2">
      <c r="A29" s="8" t="s">
        <v>40</v>
      </c>
      <c r="C29" s="46">
        <v>230643</v>
      </c>
      <c r="D29" s="42"/>
      <c r="E29" s="46">
        <v>5750680555093</v>
      </c>
      <c r="F29" s="42"/>
      <c r="G29" s="46">
        <f>4850178367319+470</f>
        <v>4850178367789</v>
      </c>
      <c r="H29" s="42"/>
      <c r="I29" s="65">
        <f>E29-G29</f>
        <v>900502187304</v>
      </c>
      <c r="J29" s="42"/>
      <c r="K29" s="46">
        <v>230643</v>
      </c>
      <c r="L29" s="42"/>
      <c r="M29" s="46">
        <v>5750680555093</v>
      </c>
      <c r="N29" s="42"/>
      <c r="O29" s="46">
        <v>5441980836638</v>
      </c>
      <c r="P29" s="42"/>
      <c r="Q29" s="92">
        <v>308699718455</v>
      </c>
      <c r="R29" s="92"/>
    </row>
    <row r="30" spans="1:23" ht="21.75" customHeight="1" thickBot="1" x14ac:dyDescent="0.25">
      <c r="A30" s="15" t="s">
        <v>41</v>
      </c>
      <c r="C30" s="63"/>
      <c r="D30" s="42"/>
      <c r="E30" s="48">
        <f>SUM(E8:E29)</f>
        <v>5750869632135</v>
      </c>
      <c r="F30" s="42"/>
      <c r="G30" s="48">
        <f>SUM(G8:G29)</f>
        <v>4850367444831</v>
      </c>
      <c r="H30" s="42"/>
      <c r="I30" s="48">
        <f>SUM(I8:I29)</f>
        <v>900502187304</v>
      </c>
      <c r="J30" s="42"/>
      <c r="K30" s="63"/>
      <c r="L30" s="42"/>
      <c r="M30" s="48">
        <f>SUM(M8:M29)</f>
        <v>5750869632135</v>
      </c>
      <c r="N30" s="42"/>
      <c r="O30" s="48">
        <f>SUM(O8:O29)</f>
        <v>5442170252859</v>
      </c>
      <c r="P30" s="42"/>
      <c r="Q30" s="98">
        <f>SUM(Q8:R29)</f>
        <v>308699379292</v>
      </c>
      <c r="R30" s="98"/>
    </row>
    <row r="31" spans="1:23" ht="13.5" thickTop="1" x14ac:dyDescent="0.2"/>
    <row r="32" spans="1:23" x14ac:dyDescent="0.2">
      <c r="G32" s="56"/>
      <c r="W32" s="28"/>
    </row>
    <row r="33" spans="7:17" x14ac:dyDescent="0.2">
      <c r="G33" s="56"/>
    </row>
    <row r="34" spans="7:17" x14ac:dyDescent="0.2">
      <c r="G34" s="56"/>
      <c r="I34" s="42"/>
      <c r="Q34" s="42"/>
    </row>
    <row r="35" spans="7:17" x14ac:dyDescent="0.2">
      <c r="I35" s="42"/>
      <c r="Q35" s="42"/>
    </row>
    <row r="36" spans="7:17" x14ac:dyDescent="0.2">
      <c r="I36" s="42"/>
      <c r="Q36" s="42"/>
    </row>
    <row r="37" spans="7:17" x14ac:dyDescent="0.2">
      <c r="I37" s="42"/>
      <c r="Q37" s="42"/>
    </row>
    <row r="38" spans="7:17" x14ac:dyDescent="0.2">
      <c r="I38" s="66"/>
      <c r="Q38" s="66"/>
    </row>
    <row r="39" spans="7:17" x14ac:dyDescent="0.2">
      <c r="I39" s="43"/>
      <c r="Q39" s="43"/>
    </row>
  </sheetData>
  <mergeCells count="31">
    <mergeCell ref="Q27:R27"/>
    <mergeCell ref="Q28:R28"/>
    <mergeCell ref="Q30:R30"/>
    <mergeCell ref="Q23:R23"/>
    <mergeCell ref="Q24:R24"/>
    <mergeCell ref="Q25:R25"/>
    <mergeCell ref="Q26:R26"/>
    <mergeCell ref="Q29:R29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63"/>
  <sheetViews>
    <sheetView rightToLeft="1" view="pageBreakPreview" topLeftCell="A26" zoomScaleNormal="100" zoomScaleSheetLayoutView="100" workbookViewId="0">
      <selection activeCell="V33" sqref="V33:Z3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9.42578125" bestFit="1" customWidth="1"/>
    <col min="9" max="9" width="1.28515625" customWidth="1"/>
    <col min="10" max="10" width="19.140625" bestFit="1" customWidth="1"/>
    <col min="11" max="11" width="1.28515625" customWidth="1"/>
    <col min="12" max="12" width="12" style="31" bestFit="1" customWidth="1"/>
    <col min="13" max="13" width="1.28515625" style="31" customWidth="1"/>
    <col min="14" max="14" width="22.28515625" style="31" bestFit="1" customWidth="1"/>
    <col min="15" max="15" width="1.28515625" style="31" customWidth="1"/>
    <col min="16" max="16" width="7.5703125" style="31" bestFit="1" customWidth="1"/>
    <col min="17" max="17" width="1.28515625" style="31" customWidth="1"/>
    <col min="18" max="18" width="12" style="31" bestFit="1" customWidth="1"/>
    <col min="19" max="19" width="1.28515625" customWidth="1"/>
    <col min="20" max="20" width="9" bestFit="1" customWidth="1"/>
    <col min="21" max="21" width="1.28515625" customWidth="1"/>
    <col min="22" max="22" width="17.5703125" bestFit="1" customWidth="1"/>
    <col min="23" max="23" width="1.28515625" customWidth="1"/>
    <col min="24" max="24" width="24" bestFit="1" customWidth="1"/>
    <col min="25" max="25" width="1.28515625" customWidth="1"/>
    <col min="26" max="26" width="20.28515625" bestFit="1" customWidth="1"/>
    <col min="27" max="27" width="1.28515625" customWidth="1"/>
    <col min="28" max="28" width="19.85546875" bestFit="1" customWidth="1"/>
    <col min="29" max="29" width="0.28515625" customWidth="1"/>
  </cols>
  <sheetData>
    <row r="1" spans="1:28" ht="29.1" customHeight="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</row>
    <row r="2" spans="1:28" ht="21.75" customHeight="1" x14ac:dyDescent="0.2">
      <c r="A2" s="75" t="s">
        <v>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</row>
    <row r="3" spans="1:28" ht="21.75" customHeight="1" x14ac:dyDescent="0.2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</row>
    <row r="4" spans="1:28" ht="14.45" customHeight="1" x14ac:dyDescent="0.2">
      <c r="A4" s="1" t="s">
        <v>3</v>
      </c>
      <c r="B4" s="76" t="s">
        <v>4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</row>
    <row r="5" spans="1:28" ht="14.45" customHeight="1" x14ac:dyDescent="0.2">
      <c r="A5" s="76" t="s">
        <v>5</v>
      </c>
      <c r="B5" s="76"/>
      <c r="C5" s="76" t="s">
        <v>6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</row>
    <row r="6" spans="1:28" ht="14.45" customHeight="1" x14ac:dyDescent="0.2">
      <c r="F6" s="77" t="s">
        <v>7</v>
      </c>
      <c r="G6" s="77"/>
      <c r="H6" s="77"/>
      <c r="I6" s="77"/>
      <c r="J6" s="77"/>
      <c r="L6" s="84" t="s">
        <v>8</v>
      </c>
      <c r="M6" s="84"/>
      <c r="N6" s="84"/>
      <c r="O6" s="84"/>
      <c r="P6" s="84"/>
      <c r="Q6" s="84"/>
      <c r="R6" s="84"/>
      <c r="T6" s="77" t="s">
        <v>9</v>
      </c>
      <c r="U6" s="77"/>
      <c r="V6" s="77"/>
      <c r="W6" s="77"/>
      <c r="X6" s="77"/>
      <c r="Y6" s="77"/>
      <c r="Z6" s="77"/>
      <c r="AA6" s="77"/>
      <c r="AB6" s="77"/>
    </row>
    <row r="7" spans="1:28" ht="14.45" customHeight="1" x14ac:dyDescent="0.2">
      <c r="F7" s="3"/>
      <c r="G7" s="3"/>
      <c r="H7" s="3"/>
      <c r="I7" s="3"/>
      <c r="J7" s="3"/>
      <c r="L7" s="85" t="s">
        <v>10</v>
      </c>
      <c r="M7" s="85"/>
      <c r="N7" s="85"/>
      <c r="O7" s="29"/>
      <c r="P7" s="85" t="s">
        <v>11</v>
      </c>
      <c r="Q7" s="85"/>
      <c r="R7" s="85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77" t="s">
        <v>12</v>
      </c>
      <c r="B8" s="77"/>
      <c r="C8" s="77"/>
      <c r="E8" s="77" t="s">
        <v>13</v>
      </c>
      <c r="F8" s="77"/>
      <c r="H8" s="2" t="s">
        <v>14</v>
      </c>
      <c r="J8" s="2" t="s">
        <v>15</v>
      </c>
      <c r="L8" s="30" t="s">
        <v>13</v>
      </c>
      <c r="M8" s="29"/>
      <c r="N8" s="30" t="s">
        <v>14</v>
      </c>
      <c r="P8" s="30" t="s">
        <v>13</v>
      </c>
      <c r="Q8" s="29"/>
      <c r="R8" s="30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80" t="s">
        <v>19</v>
      </c>
      <c r="B9" s="80"/>
      <c r="C9" s="80"/>
      <c r="E9" s="86">
        <v>10000</v>
      </c>
      <c r="F9" s="86"/>
      <c r="H9" s="6">
        <v>10109372</v>
      </c>
      <c r="J9" s="6">
        <v>7193957.5</v>
      </c>
      <c r="L9" s="32">
        <v>0</v>
      </c>
      <c r="N9" s="32">
        <v>0</v>
      </c>
      <c r="P9" s="32">
        <v>0</v>
      </c>
      <c r="R9" s="32">
        <v>0</v>
      </c>
      <c r="T9" s="6">
        <v>10000</v>
      </c>
      <c r="V9" s="6">
        <v>725</v>
      </c>
      <c r="X9" s="6">
        <v>10109372</v>
      </c>
      <c r="Z9" s="6">
        <v>7193957.5</v>
      </c>
      <c r="AB9" s="7">
        <v>0</v>
      </c>
    </row>
    <row r="10" spans="1:28" ht="21.75" customHeight="1" x14ac:dyDescent="0.2">
      <c r="A10" s="81" t="s">
        <v>20</v>
      </c>
      <c r="B10" s="81"/>
      <c r="C10" s="81"/>
      <c r="E10" s="87">
        <v>10000</v>
      </c>
      <c r="F10" s="87"/>
      <c r="H10" s="9">
        <v>9608908</v>
      </c>
      <c r="J10" s="9">
        <v>9625019</v>
      </c>
      <c r="L10" s="33">
        <v>0</v>
      </c>
      <c r="N10" s="33">
        <v>0</v>
      </c>
      <c r="P10" s="33">
        <v>0</v>
      </c>
      <c r="R10" s="33">
        <v>0</v>
      </c>
      <c r="T10" s="9">
        <v>10000</v>
      </c>
      <c r="V10" s="9">
        <v>970</v>
      </c>
      <c r="X10" s="9">
        <v>9608908</v>
      </c>
      <c r="Z10" s="9">
        <v>9625019</v>
      </c>
      <c r="AB10" s="10">
        <v>0</v>
      </c>
    </row>
    <row r="11" spans="1:28" ht="21.75" customHeight="1" x14ac:dyDescent="0.2">
      <c r="A11" s="81" t="s">
        <v>21</v>
      </c>
      <c r="B11" s="81"/>
      <c r="C11" s="81"/>
      <c r="E11" s="87">
        <v>10000</v>
      </c>
      <c r="F11" s="87"/>
      <c r="H11" s="9">
        <v>10109372</v>
      </c>
      <c r="J11" s="9">
        <v>4276683.7</v>
      </c>
      <c r="L11" s="33">
        <v>0</v>
      </c>
      <c r="N11" s="33">
        <v>0</v>
      </c>
      <c r="P11" s="33">
        <v>0</v>
      </c>
      <c r="R11" s="33">
        <v>0</v>
      </c>
      <c r="T11" s="9">
        <v>10000</v>
      </c>
      <c r="V11" s="9">
        <v>431</v>
      </c>
      <c r="X11" s="9">
        <v>10109372</v>
      </c>
      <c r="Z11" s="9">
        <v>4276683.7</v>
      </c>
      <c r="AB11" s="10">
        <v>0</v>
      </c>
    </row>
    <row r="12" spans="1:28" ht="21.75" customHeight="1" x14ac:dyDescent="0.2">
      <c r="A12" s="81" t="s">
        <v>22</v>
      </c>
      <c r="B12" s="81"/>
      <c r="C12" s="81"/>
      <c r="E12" s="87">
        <v>10000</v>
      </c>
      <c r="F12" s="87"/>
      <c r="H12" s="9">
        <v>12411506</v>
      </c>
      <c r="J12" s="9">
        <v>4286606.4000000004</v>
      </c>
      <c r="L12" s="33">
        <v>0</v>
      </c>
      <c r="N12" s="33">
        <v>0</v>
      </c>
      <c r="P12" s="33">
        <v>0</v>
      </c>
      <c r="R12" s="33">
        <v>0</v>
      </c>
      <c r="T12" s="9">
        <v>10000</v>
      </c>
      <c r="V12" s="9">
        <v>432</v>
      </c>
      <c r="X12" s="9">
        <v>12411506</v>
      </c>
      <c r="Z12" s="9">
        <v>4286606.4000000004</v>
      </c>
      <c r="AB12" s="10">
        <v>0</v>
      </c>
    </row>
    <row r="13" spans="1:28" ht="21.75" customHeight="1" x14ac:dyDescent="0.2">
      <c r="A13" s="81" t="s">
        <v>23</v>
      </c>
      <c r="B13" s="81"/>
      <c r="C13" s="81"/>
      <c r="E13" s="87">
        <v>10000</v>
      </c>
      <c r="F13" s="87"/>
      <c r="H13" s="9">
        <v>11110300</v>
      </c>
      <c r="J13" s="9">
        <v>11212651</v>
      </c>
      <c r="L13" s="33">
        <v>0</v>
      </c>
      <c r="N13" s="33">
        <v>0</v>
      </c>
      <c r="P13" s="33">
        <v>0</v>
      </c>
      <c r="R13" s="33">
        <v>0</v>
      </c>
      <c r="T13" s="9">
        <v>10000</v>
      </c>
      <c r="V13" s="9">
        <v>1130</v>
      </c>
      <c r="X13" s="9">
        <v>11110300</v>
      </c>
      <c r="Z13" s="9">
        <v>11212651</v>
      </c>
      <c r="AB13" s="10">
        <v>0</v>
      </c>
    </row>
    <row r="14" spans="1:28" ht="21.75" customHeight="1" x14ac:dyDescent="0.2">
      <c r="A14" s="81" t="s">
        <v>24</v>
      </c>
      <c r="B14" s="81"/>
      <c r="C14" s="81"/>
      <c r="E14" s="87">
        <v>10000</v>
      </c>
      <c r="F14" s="87"/>
      <c r="H14" s="9">
        <v>9608908</v>
      </c>
      <c r="J14" s="9">
        <v>4256838.3</v>
      </c>
      <c r="L14" s="33">
        <v>0</v>
      </c>
      <c r="N14" s="33">
        <v>0</v>
      </c>
      <c r="P14" s="33">
        <v>0</v>
      </c>
      <c r="R14" s="33">
        <v>0</v>
      </c>
      <c r="T14" s="9">
        <v>10000</v>
      </c>
      <c r="V14" s="9">
        <v>429</v>
      </c>
      <c r="X14" s="9">
        <v>9608908</v>
      </c>
      <c r="Z14" s="9">
        <v>4256838.3</v>
      </c>
      <c r="AB14" s="10">
        <v>0</v>
      </c>
    </row>
    <row r="15" spans="1:28" ht="21.75" customHeight="1" x14ac:dyDescent="0.2">
      <c r="A15" s="81" t="s">
        <v>25</v>
      </c>
      <c r="B15" s="81"/>
      <c r="C15" s="81"/>
      <c r="E15" s="87">
        <v>10000</v>
      </c>
      <c r="F15" s="87"/>
      <c r="H15" s="9">
        <v>7607052</v>
      </c>
      <c r="J15" s="9">
        <v>4256838.3</v>
      </c>
      <c r="L15" s="33">
        <v>0</v>
      </c>
      <c r="N15" s="33">
        <v>0</v>
      </c>
      <c r="P15" s="33">
        <v>0</v>
      </c>
      <c r="R15" s="33">
        <v>0</v>
      </c>
      <c r="T15" s="9">
        <v>10000</v>
      </c>
      <c r="V15" s="9">
        <v>429</v>
      </c>
      <c r="X15" s="9">
        <v>7607052</v>
      </c>
      <c r="Z15" s="9">
        <v>4256838.3</v>
      </c>
      <c r="AB15" s="10">
        <v>0</v>
      </c>
    </row>
    <row r="16" spans="1:28" ht="21.75" customHeight="1" x14ac:dyDescent="0.2">
      <c r="A16" s="81" t="s">
        <v>26</v>
      </c>
      <c r="B16" s="81"/>
      <c r="C16" s="81"/>
      <c r="E16" s="87">
        <v>10000</v>
      </c>
      <c r="F16" s="87"/>
      <c r="H16" s="9">
        <v>12611692</v>
      </c>
      <c r="J16" s="9">
        <v>12701056</v>
      </c>
      <c r="L16" s="33">
        <v>0</v>
      </c>
      <c r="N16" s="33">
        <v>0</v>
      </c>
      <c r="P16" s="33">
        <v>0</v>
      </c>
      <c r="R16" s="33">
        <v>0</v>
      </c>
      <c r="T16" s="9">
        <v>10000</v>
      </c>
      <c r="V16" s="9">
        <v>1280</v>
      </c>
      <c r="X16" s="9">
        <v>12611692</v>
      </c>
      <c r="Z16" s="9">
        <v>12701056</v>
      </c>
      <c r="AB16" s="10">
        <v>0</v>
      </c>
    </row>
    <row r="17" spans="1:28" ht="21.75" customHeight="1" x14ac:dyDescent="0.2">
      <c r="A17" s="81" t="s">
        <v>27</v>
      </c>
      <c r="B17" s="81"/>
      <c r="C17" s="81"/>
      <c r="E17" s="87">
        <v>10000</v>
      </c>
      <c r="F17" s="87"/>
      <c r="H17" s="9">
        <v>10509744</v>
      </c>
      <c r="J17" s="9">
        <v>7233648.2999999998</v>
      </c>
      <c r="L17" s="33">
        <v>0</v>
      </c>
      <c r="N17" s="33">
        <v>0</v>
      </c>
      <c r="P17" s="33">
        <v>0</v>
      </c>
      <c r="R17" s="33">
        <v>0</v>
      </c>
      <c r="T17" s="9">
        <v>10000</v>
      </c>
      <c r="V17" s="9">
        <v>729</v>
      </c>
      <c r="X17" s="9">
        <v>10509744</v>
      </c>
      <c r="Z17" s="9">
        <v>7233648.2999999998</v>
      </c>
      <c r="AB17" s="10">
        <v>0</v>
      </c>
    </row>
    <row r="18" spans="1:28" ht="21.75" customHeight="1" x14ac:dyDescent="0.2">
      <c r="A18" s="81" t="s">
        <v>28</v>
      </c>
      <c r="B18" s="81"/>
      <c r="C18" s="81"/>
      <c r="E18" s="87">
        <v>10000</v>
      </c>
      <c r="F18" s="87"/>
      <c r="H18" s="9">
        <v>12211317</v>
      </c>
      <c r="J18" s="9">
        <v>12304148</v>
      </c>
      <c r="L18" s="33">
        <v>0</v>
      </c>
      <c r="N18" s="33">
        <v>0</v>
      </c>
      <c r="P18" s="33">
        <v>0</v>
      </c>
      <c r="R18" s="33">
        <v>0</v>
      </c>
      <c r="T18" s="9">
        <v>10000</v>
      </c>
      <c r="V18" s="9">
        <v>1240</v>
      </c>
      <c r="X18" s="9">
        <v>12211317</v>
      </c>
      <c r="Z18" s="9">
        <v>12304148</v>
      </c>
      <c r="AB18" s="10">
        <v>0</v>
      </c>
    </row>
    <row r="19" spans="1:28" ht="21.75" customHeight="1" x14ac:dyDescent="0.2">
      <c r="A19" s="81" t="s">
        <v>29</v>
      </c>
      <c r="B19" s="81"/>
      <c r="C19" s="81"/>
      <c r="E19" s="87">
        <v>10000</v>
      </c>
      <c r="F19" s="87"/>
      <c r="H19" s="9">
        <v>21820230</v>
      </c>
      <c r="J19" s="9">
        <v>21919244.300000001</v>
      </c>
      <c r="L19" s="33">
        <v>0</v>
      </c>
      <c r="N19" s="33">
        <v>0</v>
      </c>
      <c r="P19" s="33">
        <v>0</v>
      </c>
      <c r="R19" s="33">
        <v>0</v>
      </c>
      <c r="T19" s="9">
        <v>10000</v>
      </c>
      <c r="V19" s="9">
        <v>2209</v>
      </c>
      <c r="X19" s="9">
        <v>21820230</v>
      </c>
      <c r="Z19" s="9">
        <v>21919244.300000001</v>
      </c>
      <c r="AB19" s="10">
        <v>0</v>
      </c>
    </row>
    <row r="20" spans="1:28" ht="21.75" customHeight="1" x14ac:dyDescent="0.2">
      <c r="A20" s="81" t="s">
        <v>30</v>
      </c>
      <c r="B20" s="81"/>
      <c r="C20" s="81"/>
      <c r="E20" s="87">
        <v>10000</v>
      </c>
      <c r="F20" s="87"/>
      <c r="H20" s="9">
        <v>13512528</v>
      </c>
      <c r="J20" s="9">
        <v>13584176.300000001</v>
      </c>
      <c r="L20" s="33">
        <v>0</v>
      </c>
      <c r="N20" s="33">
        <v>0</v>
      </c>
      <c r="P20" s="33">
        <v>0</v>
      </c>
      <c r="R20" s="33">
        <v>0</v>
      </c>
      <c r="T20" s="9">
        <v>10000</v>
      </c>
      <c r="V20" s="9">
        <v>1369</v>
      </c>
      <c r="X20" s="9">
        <v>13512528</v>
      </c>
      <c r="Z20" s="9">
        <v>13584176.300000001</v>
      </c>
      <c r="AB20" s="10">
        <v>0</v>
      </c>
    </row>
    <row r="21" spans="1:28" ht="21.75" customHeight="1" x14ac:dyDescent="0.2">
      <c r="A21" s="81" t="s">
        <v>31</v>
      </c>
      <c r="B21" s="81"/>
      <c r="C21" s="81"/>
      <c r="E21" s="87">
        <v>10000</v>
      </c>
      <c r="F21" s="87"/>
      <c r="H21" s="9">
        <v>9608908</v>
      </c>
      <c r="J21" s="9">
        <v>6281069.0999999996</v>
      </c>
      <c r="L21" s="33">
        <v>0</v>
      </c>
      <c r="N21" s="33">
        <v>0</v>
      </c>
      <c r="P21" s="33">
        <v>0</v>
      </c>
      <c r="R21" s="33">
        <v>0</v>
      </c>
      <c r="T21" s="9">
        <v>10000</v>
      </c>
      <c r="V21" s="9">
        <v>633</v>
      </c>
      <c r="X21" s="9">
        <v>9608908</v>
      </c>
      <c r="Z21" s="9">
        <v>6281069.0999999996</v>
      </c>
      <c r="AB21" s="10">
        <v>0</v>
      </c>
    </row>
    <row r="22" spans="1:28" ht="21.75" customHeight="1" x14ac:dyDescent="0.2">
      <c r="A22" s="81" t="s">
        <v>32</v>
      </c>
      <c r="B22" s="81"/>
      <c r="C22" s="81"/>
      <c r="E22" s="87">
        <v>10000</v>
      </c>
      <c r="F22" s="87"/>
      <c r="H22" s="9">
        <v>14012992</v>
      </c>
      <c r="J22" s="9">
        <v>14080311.300000001</v>
      </c>
      <c r="L22" s="33">
        <v>0</v>
      </c>
      <c r="N22" s="33">
        <v>0</v>
      </c>
      <c r="P22" s="33">
        <v>0</v>
      </c>
      <c r="R22" s="33">
        <v>0</v>
      </c>
      <c r="T22" s="9">
        <v>10000</v>
      </c>
      <c r="V22" s="9">
        <v>1419</v>
      </c>
      <c r="X22" s="9">
        <v>14012992</v>
      </c>
      <c r="Z22" s="9">
        <v>14080311.300000001</v>
      </c>
      <c r="AB22" s="10">
        <v>0</v>
      </c>
    </row>
    <row r="23" spans="1:28" ht="21.75" customHeight="1" x14ac:dyDescent="0.2">
      <c r="A23" s="81" t="s">
        <v>33</v>
      </c>
      <c r="B23" s="81"/>
      <c r="C23" s="81"/>
      <c r="E23" s="87">
        <v>10000</v>
      </c>
      <c r="F23" s="87"/>
      <c r="H23" s="9">
        <v>7506960</v>
      </c>
      <c r="J23" s="9">
        <v>6122305.9000000004</v>
      </c>
      <c r="L23" s="33">
        <v>0</v>
      </c>
      <c r="N23" s="33">
        <v>0</v>
      </c>
      <c r="P23" s="33">
        <v>0</v>
      </c>
      <c r="R23" s="33">
        <v>0</v>
      </c>
      <c r="T23" s="9">
        <v>10000</v>
      </c>
      <c r="V23" s="9">
        <v>617</v>
      </c>
      <c r="X23" s="9">
        <v>7506960</v>
      </c>
      <c r="Z23" s="9">
        <v>6122305.9000000004</v>
      </c>
      <c r="AB23" s="10">
        <v>0</v>
      </c>
    </row>
    <row r="24" spans="1:28" ht="21.75" customHeight="1" x14ac:dyDescent="0.2">
      <c r="A24" s="81" t="s">
        <v>34</v>
      </c>
      <c r="B24" s="81"/>
      <c r="C24" s="81"/>
      <c r="E24" s="87">
        <v>10000</v>
      </c>
      <c r="F24" s="87"/>
      <c r="H24" s="9">
        <v>10109372</v>
      </c>
      <c r="J24" s="9">
        <v>10220381</v>
      </c>
      <c r="L24" s="33">
        <v>0</v>
      </c>
      <c r="N24" s="33">
        <v>0</v>
      </c>
      <c r="P24" s="33">
        <v>0</v>
      </c>
      <c r="R24" s="33">
        <v>0</v>
      </c>
      <c r="T24" s="9">
        <v>10000</v>
      </c>
      <c r="V24" s="9">
        <v>1030</v>
      </c>
      <c r="X24" s="9">
        <v>10109372</v>
      </c>
      <c r="Z24" s="9">
        <v>10220381</v>
      </c>
      <c r="AB24" s="10">
        <v>0</v>
      </c>
    </row>
    <row r="25" spans="1:28" ht="21.75" customHeight="1" x14ac:dyDescent="0.2">
      <c r="A25" s="81" t="s">
        <v>35</v>
      </c>
      <c r="B25" s="81"/>
      <c r="C25" s="81"/>
      <c r="E25" s="87">
        <v>10000</v>
      </c>
      <c r="F25" s="87"/>
      <c r="H25" s="9">
        <v>13912898</v>
      </c>
      <c r="J25" s="9">
        <v>13217036.4</v>
      </c>
      <c r="L25" s="33">
        <v>0</v>
      </c>
      <c r="N25" s="33">
        <v>0</v>
      </c>
      <c r="P25" s="33">
        <v>0</v>
      </c>
      <c r="R25" s="33">
        <v>0</v>
      </c>
      <c r="T25" s="9">
        <v>10000</v>
      </c>
      <c r="V25" s="9">
        <v>1332</v>
      </c>
      <c r="X25" s="9">
        <v>13912898</v>
      </c>
      <c r="Z25" s="9">
        <v>13217036.4</v>
      </c>
      <c r="AB25" s="10">
        <v>0</v>
      </c>
    </row>
    <row r="26" spans="1:28" ht="21.75" customHeight="1" x14ac:dyDescent="0.2">
      <c r="A26" s="81" t="s">
        <v>36</v>
      </c>
      <c r="B26" s="81"/>
      <c r="C26" s="81"/>
      <c r="E26" s="87">
        <v>10000</v>
      </c>
      <c r="F26" s="87"/>
      <c r="H26" s="9">
        <v>7607052</v>
      </c>
      <c r="J26" s="9">
        <v>4296529.0999999996</v>
      </c>
      <c r="L26" s="33">
        <v>0</v>
      </c>
      <c r="N26" s="33">
        <v>0</v>
      </c>
      <c r="P26" s="33">
        <v>0</v>
      </c>
      <c r="R26" s="33">
        <v>0</v>
      </c>
      <c r="T26" s="9">
        <v>10000</v>
      </c>
      <c r="V26" s="9">
        <v>433</v>
      </c>
      <c r="X26" s="9">
        <v>7607052</v>
      </c>
      <c r="Z26" s="9">
        <v>4296529.0999999996</v>
      </c>
      <c r="AB26" s="10">
        <v>0</v>
      </c>
    </row>
    <row r="27" spans="1:28" ht="21.75" customHeight="1" x14ac:dyDescent="0.2">
      <c r="A27" s="81" t="s">
        <v>37</v>
      </c>
      <c r="B27" s="81"/>
      <c r="C27" s="81"/>
      <c r="E27" s="87">
        <v>10000</v>
      </c>
      <c r="F27" s="87"/>
      <c r="H27" s="9">
        <v>8808166</v>
      </c>
      <c r="J27" s="9">
        <v>5090345.0999999996</v>
      </c>
      <c r="L27" s="33">
        <v>0</v>
      </c>
      <c r="N27" s="33">
        <v>0</v>
      </c>
      <c r="P27" s="33">
        <v>0</v>
      </c>
      <c r="R27" s="33">
        <v>0</v>
      </c>
      <c r="T27" s="9">
        <v>10000</v>
      </c>
      <c r="V27" s="9">
        <v>513</v>
      </c>
      <c r="X27" s="9">
        <v>8808166</v>
      </c>
      <c r="Z27" s="9">
        <v>5090345.0999999996</v>
      </c>
      <c r="AB27" s="10">
        <v>0</v>
      </c>
    </row>
    <row r="28" spans="1:28" ht="21.75" customHeight="1" x14ac:dyDescent="0.2">
      <c r="A28" s="81" t="s">
        <v>38</v>
      </c>
      <c r="B28" s="81"/>
      <c r="C28" s="81"/>
      <c r="E28" s="87">
        <v>10000</v>
      </c>
      <c r="F28" s="87"/>
      <c r="H28" s="9">
        <v>7206680</v>
      </c>
      <c r="J28" s="9">
        <v>4276683.7</v>
      </c>
      <c r="L28" s="33">
        <v>0</v>
      </c>
      <c r="N28" s="33">
        <v>0</v>
      </c>
      <c r="P28" s="33">
        <v>0</v>
      </c>
      <c r="R28" s="33">
        <v>0</v>
      </c>
      <c r="T28" s="9">
        <v>10000</v>
      </c>
      <c r="V28" s="9">
        <v>431</v>
      </c>
      <c r="X28" s="9">
        <v>7206680</v>
      </c>
      <c r="Z28" s="9">
        <v>4276683.7</v>
      </c>
      <c r="AB28" s="10">
        <v>0</v>
      </c>
    </row>
    <row r="29" spans="1:28" ht="21.75" customHeight="1" x14ac:dyDescent="0.2">
      <c r="A29" s="81" t="s">
        <v>39</v>
      </c>
      <c r="B29" s="81"/>
      <c r="C29" s="81"/>
      <c r="E29" s="87">
        <v>10000</v>
      </c>
      <c r="F29" s="87"/>
      <c r="H29" s="9">
        <v>12611692</v>
      </c>
      <c r="J29" s="9">
        <v>12641519.800000001</v>
      </c>
      <c r="L29" s="33">
        <v>0</v>
      </c>
      <c r="N29" s="33">
        <v>0</v>
      </c>
      <c r="P29" s="33">
        <v>0</v>
      </c>
      <c r="R29" s="33">
        <v>0</v>
      </c>
      <c r="T29" s="9">
        <v>10000</v>
      </c>
      <c r="V29" s="9">
        <v>1274</v>
      </c>
      <c r="X29" s="9">
        <v>12611692</v>
      </c>
      <c r="Z29" s="9">
        <v>12641519.800000001</v>
      </c>
      <c r="AB29" s="10">
        <v>0</v>
      </c>
    </row>
    <row r="30" spans="1:28" ht="21.75" customHeight="1" x14ac:dyDescent="0.2">
      <c r="A30" s="82" t="s">
        <v>40</v>
      </c>
      <c r="B30" s="82"/>
      <c r="C30" s="82"/>
      <c r="D30" s="12"/>
      <c r="E30" s="87">
        <v>220383</v>
      </c>
      <c r="F30" s="87"/>
      <c r="H30" s="13">
        <v>5212955407096</v>
      </c>
      <c r="J30" s="13">
        <v>4621152937777.9102</v>
      </c>
      <c r="L30" s="37">
        <v>10260</v>
      </c>
      <c r="N30" s="34">
        <v>229025429542</v>
      </c>
      <c r="P30" s="37">
        <v>0</v>
      </c>
      <c r="R30" s="34">
        <v>0</v>
      </c>
      <c r="T30" s="9">
        <v>230643</v>
      </c>
      <c r="V30" s="9">
        <v>24993238</v>
      </c>
      <c r="X30" s="13">
        <v>5441980836638</v>
      </c>
      <c r="Z30" s="13">
        <v>5750680555093.1201</v>
      </c>
      <c r="AB30" s="14">
        <v>99.78</v>
      </c>
    </row>
    <row r="31" spans="1:28" ht="21.75" customHeight="1" x14ac:dyDescent="0.2">
      <c r="A31" s="78" t="s">
        <v>41</v>
      </c>
      <c r="B31" s="78"/>
      <c r="C31" s="78"/>
      <c r="D31" s="78"/>
      <c r="F31" s="9"/>
      <c r="H31" s="16">
        <f>SUM(H9:H30)</f>
        <v>5213188022745</v>
      </c>
      <c r="J31" s="16">
        <f>SUM(J9:J30)</f>
        <v>4621342014826.4102</v>
      </c>
      <c r="L31" s="37"/>
      <c r="N31" s="35">
        <f>SUM(N9:N30)</f>
        <v>229025429542</v>
      </c>
      <c r="P31" s="37"/>
      <c r="R31" s="35">
        <v>0</v>
      </c>
      <c r="T31" s="9"/>
      <c r="V31" s="9"/>
      <c r="X31" s="48">
        <f>SUM(X9:X30)</f>
        <v>5442213452287</v>
      </c>
      <c r="Z31" s="16">
        <f>SUM(Z9:Z30)</f>
        <v>5750869632141.6201</v>
      </c>
      <c r="AB31" s="17">
        <v>99.78</v>
      </c>
    </row>
    <row r="33" spans="1:28" x14ac:dyDescent="0.2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</row>
    <row r="34" spans="1:28" x14ac:dyDescent="0.2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</row>
    <row r="35" spans="1:28" x14ac:dyDescent="0.2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</row>
    <row r="36" spans="1:28" x14ac:dyDescent="0.2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</row>
    <row r="37" spans="1:28" x14ac:dyDescent="0.2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</row>
    <row r="38" spans="1:28" x14ac:dyDescent="0.2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</row>
    <row r="39" spans="1:28" x14ac:dyDescent="0.2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</row>
    <row r="40" spans="1:28" x14ac:dyDescent="0.2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</row>
    <row r="41" spans="1:28" x14ac:dyDescent="0.2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</row>
    <row r="42" spans="1:28" x14ac:dyDescent="0.2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</row>
    <row r="43" spans="1:28" x14ac:dyDescent="0.2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</row>
    <row r="44" spans="1:28" x14ac:dyDescent="0.2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</row>
    <row r="45" spans="1:28" x14ac:dyDescent="0.2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</row>
    <row r="46" spans="1:28" x14ac:dyDescent="0.2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</row>
    <row r="47" spans="1:28" x14ac:dyDescent="0.2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</row>
    <row r="48" spans="1:28" x14ac:dyDescent="0.2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</row>
    <row r="49" spans="1:28" x14ac:dyDescent="0.2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</row>
    <row r="50" spans="1:28" x14ac:dyDescent="0.2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</row>
    <row r="51" spans="1:28" x14ac:dyDescent="0.2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</row>
    <row r="52" spans="1:28" x14ac:dyDescent="0.2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</row>
    <row r="53" spans="1:28" x14ac:dyDescent="0.2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</row>
    <row r="54" spans="1:28" x14ac:dyDescent="0.2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</row>
    <row r="55" spans="1:28" x14ac:dyDescent="0.2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</row>
    <row r="56" spans="1:28" x14ac:dyDescent="0.2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</row>
    <row r="57" spans="1:28" x14ac:dyDescent="0.2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</row>
    <row r="58" spans="1:28" x14ac:dyDescent="0.2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</row>
    <row r="59" spans="1:28" x14ac:dyDescent="0.2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</row>
    <row r="60" spans="1:28" x14ac:dyDescent="0.2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</row>
    <row r="61" spans="1:28" x14ac:dyDescent="0.2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</row>
    <row r="62" spans="1:28" x14ac:dyDescent="0.2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</row>
    <row r="63" spans="1:28" x14ac:dyDescent="0.2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</row>
  </sheetData>
  <mergeCells count="58">
    <mergeCell ref="A29:C29"/>
    <mergeCell ref="E29:F29"/>
    <mergeCell ref="A30:C30"/>
    <mergeCell ref="E30:F30"/>
    <mergeCell ref="A31:D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2"/>
  <sheetViews>
    <sheetView rightToLeft="1" view="pageBreakPreview" zoomScaleNormal="100" zoomScaleSheetLayoutView="100" workbookViewId="0">
      <selection activeCell="B20" sqref="B20:J23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6.5703125" bestFit="1" customWidth="1"/>
    <col min="5" max="5" width="2.7109375" bestFit="1" customWidth="1"/>
    <col min="6" max="6" width="22.42578125" style="31" bestFit="1" customWidth="1"/>
    <col min="7" max="7" width="1.7109375" style="31" customWidth="1"/>
    <col min="8" max="8" width="22.140625" style="31" bestFit="1" customWidth="1"/>
    <col min="9" max="9" width="2.7109375" bestFit="1" customWidth="1"/>
    <col min="10" max="10" width="17.7109375" bestFit="1" customWidth="1"/>
    <col min="11" max="11" width="2.7109375" bestFit="1" customWidth="1"/>
    <col min="12" max="12" width="19.85546875" bestFit="1" customWidth="1"/>
    <col min="13" max="13" width="0.28515625" customWidth="1"/>
  </cols>
  <sheetData>
    <row r="1" spans="1:12" ht="29.1" customHeight="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2" ht="21.75" customHeight="1" x14ac:dyDescent="0.2">
      <c r="A2" s="75" t="s">
        <v>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ht="21.75" customHeight="1" x14ac:dyDescent="0.2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</row>
    <row r="4" spans="1:12" ht="14.45" customHeight="1" x14ac:dyDescent="0.2"/>
    <row r="5" spans="1:12" ht="14.45" customHeight="1" x14ac:dyDescent="0.2">
      <c r="A5" s="1" t="s">
        <v>45</v>
      </c>
      <c r="B5" s="76" t="s">
        <v>46</v>
      </c>
      <c r="C5" s="76"/>
      <c r="D5" s="76"/>
      <c r="E5" s="76"/>
      <c r="F5" s="76"/>
      <c r="G5" s="76"/>
      <c r="H5" s="76"/>
      <c r="I5" s="76"/>
      <c r="J5" s="76"/>
      <c r="K5" s="76"/>
      <c r="L5" s="76"/>
    </row>
    <row r="6" spans="1:12" ht="14.45" customHeight="1" x14ac:dyDescent="0.2">
      <c r="D6" s="2" t="s">
        <v>7</v>
      </c>
      <c r="F6" s="84" t="s">
        <v>8</v>
      </c>
      <c r="G6" s="84"/>
      <c r="H6" s="84"/>
      <c r="J6" s="88" t="s">
        <v>9</v>
      </c>
      <c r="K6" s="88"/>
      <c r="L6" s="88"/>
    </row>
    <row r="7" spans="1:12" ht="14.45" customHeight="1" x14ac:dyDescent="0.2">
      <c r="D7" s="3"/>
      <c r="F7" s="29"/>
      <c r="G7" s="29"/>
      <c r="H7" s="29"/>
    </row>
    <row r="8" spans="1:12" ht="14.45" customHeight="1" x14ac:dyDescent="0.2">
      <c r="A8" s="77" t="s">
        <v>47</v>
      </c>
      <c r="B8" s="77"/>
      <c r="D8" s="2" t="s">
        <v>48</v>
      </c>
      <c r="F8" s="36" t="s">
        <v>49</v>
      </c>
      <c r="H8" s="36" t="s">
        <v>50</v>
      </c>
      <c r="J8" s="2" t="s">
        <v>48</v>
      </c>
      <c r="L8" s="2" t="s">
        <v>18</v>
      </c>
    </row>
    <row r="9" spans="1:12" ht="21.75" customHeight="1" x14ac:dyDescent="0.2">
      <c r="A9" s="25" t="s">
        <v>133</v>
      </c>
      <c r="B9" s="25"/>
      <c r="D9" s="9">
        <v>1843899</v>
      </c>
      <c r="F9" s="33">
        <v>7563</v>
      </c>
      <c r="H9" s="33">
        <v>63000</v>
      </c>
      <c r="J9" s="9">
        <v>1788462</v>
      </c>
      <c r="L9" s="22">
        <v>0</v>
      </c>
    </row>
    <row r="10" spans="1:12" ht="21.75" customHeight="1" x14ac:dyDescent="0.2">
      <c r="A10" s="25" t="s">
        <v>134</v>
      </c>
      <c r="B10" s="25"/>
      <c r="D10" s="9">
        <v>6087674</v>
      </c>
      <c r="E10" s="9"/>
      <c r="F10" s="37">
        <v>25743</v>
      </c>
      <c r="G10" s="37">
        <v>0</v>
      </c>
      <c r="H10" s="37">
        <v>0</v>
      </c>
      <c r="I10" s="9"/>
      <c r="J10" s="9">
        <v>6113417</v>
      </c>
      <c r="K10" s="9"/>
      <c r="L10" s="26">
        <v>0</v>
      </c>
    </row>
    <row r="11" spans="1:12" ht="21.75" customHeight="1" x14ac:dyDescent="0.2">
      <c r="A11" s="25" t="s">
        <v>135</v>
      </c>
      <c r="B11" s="25"/>
      <c r="D11" s="9">
        <v>269404</v>
      </c>
      <c r="F11" s="33">
        <v>0</v>
      </c>
      <c r="H11" s="33">
        <v>0</v>
      </c>
      <c r="J11" s="9">
        <v>269404</v>
      </c>
      <c r="K11" s="9"/>
      <c r="L11" s="22">
        <v>0</v>
      </c>
    </row>
    <row r="12" spans="1:12" ht="21.75" customHeight="1" x14ac:dyDescent="0.2">
      <c r="A12" s="25" t="s">
        <v>136</v>
      </c>
      <c r="B12" s="25"/>
      <c r="D12" s="9">
        <v>4279913</v>
      </c>
      <c r="F12" s="33">
        <v>250585177051</v>
      </c>
      <c r="H12" s="33">
        <v>250555633475</v>
      </c>
      <c r="I12" s="9"/>
      <c r="J12" s="9">
        <v>33823489</v>
      </c>
      <c r="K12" s="9"/>
      <c r="L12" s="22">
        <v>0</v>
      </c>
    </row>
    <row r="13" spans="1:12" ht="21.75" customHeight="1" x14ac:dyDescent="0.2">
      <c r="A13" s="25" t="s">
        <v>137</v>
      </c>
      <c r="B13" s="25"/>
      <c r="D13" s="9">
        <v>8451842</v>
      </c>
      <c r="F13" s="33">
        <v>35740</v>
      </c>
      <c r="H13" s="33">
        <v>0</v>
      </c>
      <c r="J13" s="9">
        <v>8487582</v>
      </c>
      <c r="K13" s="9"/>
      <c r="L13" s="22">
        <v>0</v>
      </c>
    </row>
    <row r="14" spans="1:12" ht="21.75" customHeight="1" x14ac:dyDescent="0.2">
      <c r="A14" s="25" t="s">
        <v>138</v>
      </c>
      <c r="B14" s="25"/>
      <c r="D14" s="9">
        <v>4253185</v>
      </c>
      <c r="F14" s="33">
        <v>18061</v>
      </c>
      <c r="H14" s="33">
        <v>0</v>
      </c>
      <c r="I14" s="9"/>
      <c r="J14" s="9">
        <v>4271246</v>
      </c>
      <c r="K14" s="9"/>
      <c r="L14" s="22">
        <v>0</v>
      </c>
    </row>
    <row r="15" spans="1:12" ht="21.75" customHeight="1" x14ac:dyDescent="0.2">
      <c r="A15" s="25" t="s">
        <v>139</v>
      </c>
      <c r="B15" s="25"/>
      <c r="D15" s="9">
        <v>169146</v>
      </c>
      <c r="F15" s="33">
        <v>0</v>
      </c>
      <c r="H15" s="33">
        <v>0</v>
      </c>
      <c r="J15" s="9">
        <v>169146</v>
      </c>
      <c r="K15" s="9"/>
      <c r="L15" s="22">
        <v>0</v>
      </c>
    </row>
    <row r="16" spans="1:12" ht="21.75" customHeight="1" x14ac:dyDescent="0.2">
      <c r="A16" s="25" t="s">
        <v>140</v>
      </c>
      <c r="B16" s="25"/>
      <c r="D16" s="9">
        <v>9451155950</v>
      </c>
      <c r="F16" s="37">
        <v>28942089268</v>
      </c>
      <c r="H16" s="37">
        <v>29082534351</v>
      </c>
      <c r="I16" s="9"/>
      <c r="J16" s="9">
        <v>9310710867</v>
      </c>
      <c r="K16" s="9"/>
      <c r="L16" s="26">
        <v>1.6000000000000001E-3</v>
      </c>
    </row>
    <row r="17" spans="1:12" ht="21.75" customHeight="1" x14ac:dyDescent="0.2">
      <c r="A17" s="25" t="s">
        <v>141</v>
      </c>
      <c r="B17" s="25"/>
      <c r="D17" s="9">
        <v>476555772</v>
      </c>
      <c r="F17" s="33">
        <v>46695771147</v>
      </c>
      <c r="H17" s="33">
        <v>46379295316</v>
      </c>
      <c r="J17" s="9">
        <v>793031603</v>
      </c>
      <c r="K17" s="9"/>
      <c r="L17" s="27">
        <v>1E-4</v>
      </c>
    </row>
    <row r="18" spans="1:12" ht="21.75" customHeight="1" thickBot="1" x14ac:dyDescent="0.25">
      <c r="A18" s="78" t="s">
        <v>41</v>
      </c>
      <c r="B18" s="78"/>
      <c r="D18" s="16">
        <f>SUM(D9:D17)</f>
        <v>9953066785</v>
      </c>
      <c r="F18" s="35">
        <f t="shared" ref="F18:J18" si="0">SUM(F9:F17)</f>
        <v>326223124573</v>
      </c>
      <c r="H18" s="35">
        <f>SUM(H9:H17)</f>
        <v>326017526142</v>
      </c>
      <c r="I18" s="9"/>
      <c r="J18" s="16">
        <f t="shared" si="0"/>
        <v>10158665216</v>
      </c>
      <c r="K18" s="9"/>
      <c r="L18" s="24">
        <f>SUM(L9:L17)</f>
        <v>1.7000000000000001E-3</v>
      </c>
    </row>
    <row r="19" spans="1:12" ht="19.5" thickTop="1" x14ac:dyDescent="0.2">
      <c r="K19" s="9"/>
    </row>
    <row r="20" spans="1:12" ht="18.75" x14ac:dyDescent="0.2">
      <c r="I20" s="9"/>
      <c r="K20" s="9"/>
    </row>
    <row r="21" spans="1:12" x14ac:dyDescent="0.2">
      <c r="D21" s="42"/>
      <c r="E21" s="42"/>
      <c r="F21" s="42"/>
      <c r="G21" s="42"/>
      <c r="H21" s="42"/>
      <c r="I21" s="42"/>
      <c r="J21" s="42"/>
    </row>
    <row r="22" spans="1:12" x14ac:dyDescent="0.2">
      <c r="D22" s="43"/>
      <c r="F22" s="43"/>
      <c r="H22" s="43"/>
      <c r="J22" s="43"/>
    </row>
  </sheetData>
  <mergeCells count="8">
    <mergeCell ref="A18:B18"/>
    <mergeCell ref="A8:B8"/>
    <mergeCell ref="A1:L1"/>
    <mergeCell ref="A2:L2"/>
    <mergeCell ref="A3:L3"/>
    <mergeCell ref="B5:L5"/>
    <mergeCell ref="F6:H6"/>
    <mergeCell ref="J6:L6"/>
  </mergeCells>
  <pageMargins left="0.39" right="0.39" top="0.39" bottom="0.39" header="0" footer="0"/>
  <pageSetup scale="8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V30"/>
  <sheetViews>
    <sheetView rightToLeft="1" view="pageBreakPreview" zoomScaleNormal="100" zoomScaleSheetLayoutView="100" workbookViewId="0">
      <selection activeCell="L5" sqref="L5:S32"/>
    </sheetView>
  </sheetViews>
  <sheetFormatPr defaultRowHeight="12.75" x14ac:dyDescent="0.2"/>
  <cols>
    <col min="1" max="1" width="2.5703125" customWidth="1"/>
    <col min="2" max="2" width="49.42578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2" max="12" width="14.85546875" bestFit="1" customWidth="1"/>
    <col min="13" max="13" width="11.140625" bestFit="1" customWidth="1"/>
    <col min="14" max="14" width="14" bestFit="1" customWidth="1"/>
    <col min="17" max="17" width="18.7109375" bestFit="1" customWidth="1"/>
    <col min="18" max="18" width="22.7109375" bestFit="1" customWidth="1"/>
    <col min="21" max="21" width="14.85546875" bestFit="1" customWidth="1"/>
  </cols>
  <sheetData>
    <row r="1" spans="1:22" ht="29.1" customHeight="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</row>
    <row r="2" spans="1:22" ht="21.75" customHeight="1" x14ac:dyDescent="0.2">
      <c r="A2" s="75" t="s">
        <v>51</v>
      </c>
      <c r="B2" s="75"/>
      <c r="C2" s="75"/>
      <c r="D2" s="75"/>
      <c r="E2" s="75"/>
      <c r="F2" s="75"/>
      <c r="G2" s="75"/>
      <c r="H2" s="75"/>
      <c r="I2" s="75"/>
      <c r="J2" s="75"/>
    </row>
    <row r="3" spans="1:22" ht="21.75" customHeight="1" x14ac:dyDescent="0.2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</row>
    <row r="4" spans="1:22" ht="14.45" customHeight="1" x14ac:dyDescent="0.2"/>
    <row r="5" spans="1:22" ht="29.1" customHeight="1" x14ac:dyDescent="0.2">
      <c r="A5" s="1" t="s">
        <v>52</v>
      </c>
      <c r="B5" s="76" t="s">
        <v>53</v>
      </c>
      <c r="C5" s="76"/>
      <c r="D5" s="76"/>
      <c r="E5" s="76"/>
      <c r="F5" s="76"/>
      <c r="G5" s="76"/>
      <c r="H5" s="76"/>
      <c r="I5" s="76"/>
      <c r="J5" s="76"/>
    </row>
    <row r="6" spans="1:22" ht="14.45" customHeight="1" x14ac:dyDescent="0.2"/>
    <row r="7" spans="1:22" ht="14.45" customHeight="1" x14ac:dyDescent="0.2">
      <c r="A7" s="77" t="s">
        <v>54</v>
      </c>
      <c r="B7" s="77"/>
      <c r="D7" s="2" t="s">
        <v>55</v>
      </c>
      <c r="F7" s="2" t="s">
        <v>48</v>
      </c>
      <c r="H7" s="2" t="s">
        <v>56</v>
      </c>
      <c r="J7" s="2" t="s">
        <v>57</v>
      </c>
    </row>
    <row r="8" spans="1:22" ht="21.75" customHeight="1" x14ac:dyDescent="0.2">
      <c r="A8" s="80" t="s">
        <v>58</v>
      </c>
      <c r="B8" s="80"/>
      <c r="D8" s="60" t="s">
        <v>59</v>
      </c>
      <c r="F8" s="6">
        <f>'درآمد سرمایه گذاری در سهام'!U39</f>
        <v>310257567295</v>
      </c>
      <c r="H8" s="58">
        <f>((F8/684500016482))</f>
        <v>0.45326159214659234</v>
      </c>
      <c r="J8" s="58">
        <f>((F8/5763280901679))</f>
        <v>5.3833497375533709E-2</v>
      </c>
      <c r="L8" s="28"/>
      <c r="U8" s="83"/>
      <c r="V8" s="83"/>
    </row>
    <row r="9" spans="1:22" ht="18.75" x14ac:dyDescent="0.2">
      <c r="A9" s="81" t="s">
        <v>60</v>
      </c>
      <c r="B9" s="81"/>
      <c r="D9" s="61" t="s">
        <v>61</v>
      </c>
      <c r="F9" s="9">
        <f>'درآمد سرمایه گذاری در صندوق'!U10</f>
        <v>1430946404</v>
      </c>
      <c r="H9" s="58">
        <f>((F9/684500016482))</f>
        <v>2.0904987137244707E-3</v>
      </c>
      <c r="J9" s="58">
        <f>((F9/5763280901679))</f>
        <v>2.4828677074947473E-4</v>
      </c>
      <c r="L9" s="79"/>
      <c r="M9" s="79"/>
      <c r="N9" s="42"/>
      <c r="P9" s="45"/>
      <c r="Q9" s="79"/>
      <c r="R9" s="79"/>
      <c r="U9" s="83"/>
      <c r="V9" s="83"/>
    </row>
    <row r="10" spans="1:22" ht="18.75" x14ac:dyDescent="0.2">
      <c r="A10" s="81" t="s">
        <v>62</v>
      </c>
      <c r="B10" s="81"/>
      <c r="D10" s="61" t="s">
        <v>63</v>
      </c>
      <c r="F10" s="9">
        <f>'درآمد سرمایه گذاری در اوراق به'!R17</f>
        <v>281567105379</v>
      </c>
      <c r="H10" s="58">
        <f t="shared" ref="H10:H12" si="0">((F10/684500016482))</f>
        <v>0.41134711263575879</v>
      </c>
      <c r="J10" s="58">
        <f t="shared" ref="J10:J12" si="1">((F10/5763280901679))</f>
        <v>4.8855349961681005E-2</v>
      </c>
      <c r="M10" s="28"/>
      <c r="P10" s="45"/>
      <c r="Q10" s="79"/>
      <c r="R10" s="79"/>
      <c r="U10" s="83"/>
      <c r="V10" s="83"/>
    </row>
    <row r="11" spans="1:22" ht="18.75" x14ac:dyDescent="0.2">
      <c r="A11" s="81" t="s">
        <v>64</v>
      </c>
      <c r="B11" s="81"/>
      <c r="D11" s="61" t="s">
        <v>65</v>
      </c>
      <c r="F11" s="9">
        <f>'درآمد سپرده بانکی'!F19</f>
        <v>85934045969</v>
      </c>
      <c r="H11" s="58">
        <f t="shared" si="0"/>
        <v>0.12554279605522811</v>
      </c>
      <c r="J11" s="58">
        <f t="shared" si="1"/>
        <v>1.4910612103596248E-2</v>
      </c>
      <c r="L11" s="79"/>
      <c r="M11" s="79"/>
      <c r="P11" s="45"/>
      <c r="Q11" s="79"/>
      <c r="R11" s="79"/>
      <c r="U11" s="28"/>
      <c r="V11" s="28"/>
    </row>
    <row r="12" spans="1:22" ht="18.75" x14ac:dyDescent="0.2">
      <c r="A12" s="82" t="s">
        <v>66</v>
      </c>
      <c r="B12" s="82"/>
      <c r="D12" s="61" t="s">
        <v>67</v>
      </c>
      <c r="F12" s="13">
        <f>'سایر درآمدها'!F11</f>
        <v>4476954774</v>
      </c>
      <c r="H12" s="58">
        <f t="shared" si="0"/>
        <v>6.5404743114680823E-3</v>
      </c>
      <c r="J12" s="58">
        <f t="shared" si="1"/>
        <v>7.7680662289005237E-4</v>
      </c>
      <c r="L12" s="79"/>
      <c r="M12" s="79"/>
      <c r="P12" s="45"/>
      <c r="Q12" s="79"/>
      <c r="R12" s="79"/>
      <c r="U12" s="45"/>
    </row>
    <row r="13" spans="1:22" ht="21" x14ac:dyDescent="0.2">
      <c r="A13" s="78" t="s">
        <v>41</v>
      </c>
      <c r="B13" s="78"/>
      <c r="D13" s="62"/>
      <c r="F13" s="16">
        <f>SUM(F8:F12)</f>
        <v>683666619821</v>
      </c>
      <c r="H13" s="59">
        <f>SUM(H8:H12)</f>
        <v>0.99878247386277186</v>
      </c>
      <c r="J13" s="59">
        <f>SUM(J8:J12)</f>
        <v>0.11862455283445048</v>
      </c>
      <c r="L13" s="28"/>
      <c r="M13" s="28"/>
      <c r="P13" s="45"/>
      <c r="Q13" s="79"/>
      <c r="R13" s="79"/>
      <c r="U13" s="45"/>
    </row>
    <row r="14" spans="1:22" ht="18.75" x14ac:dyDescent="0.2">
      <c r="P14" s="45"/>
      <c r="Q14" s="79"/>
      <c r="R14" s="79"/>
      <c r="U14" s="28"/>
    </row>
    <row r="15" spans="1:22" ht="18.75" x14ac:dyDescent="0.2">
      <c r="H15" s="28"/>
      <c r="J15" s="28"/>
      <c r="P15" s="45"/>
      <c r="Q15" s="79"/>
      <c r="R15" s="79"/>
    </row>
    <row r="16" spans="1:22" ht="18.75" x14ac:dyDescent="0.2">
      <c r="P16" s="45"/>
      <c r="Q16" s="79"/>
      <c r="R16" s="79"/>
    </row>
    <row r="17" spans="16:18" ht="18.75" x14ac:dyDescent="0.2">
      <c r="P17" s="45"/>
      <c r="Q17" s="79"/>
      <c r="R17" s="79"/>
    </row>
    <row r="18" spans="16:18" ht="18.75" x14ac:dyDescent="0.2">
      <c r="P18" s="45"/>
      <c r="Q18" s="79"/>
      <c r="R18" s="79"/>
    </row>
    <row r="19" spans="16:18" ht="18.75" x14ac:dyDescent="0.2">
      <c r="P19" s="45"/>
      <c r="Q19" s="79"/>
      <c r="R19" s="79"/>
    </row>
    <row r="20" spans="16:18" ht="18.75" x14ac:dyDescent="0.2">
      <c r="P20" s="45"/>
      <c r="Q20" s="79"/>
      <c r="R20" s="79"/>
    </row>
    <row r="21" spans="16:18" ht="18.75" x14ac:dyDescent="0.2">
      <c r="P21" s="45"/>
      <c r="Q21" s="79"/>
      <c r="R21" s="79"/>
    </row>
    <row r="22" spans="16:18" x14ac:dyDescent="0.2">
      <c r="Q22" s="44"/>
    </row>
    <row r="23" spans="16:18" ht="18.75" x14ac:dyDescent="0.2">
      <c r="Q23" s="79"/>
      <c r="R23" s="79"/>
    </row>
    <row r="24" spans="16:18" x14ac:dyDescent="0.2">
      <c r="Q24" s="44"/>
    </row>
    <row r="25" spans="16:18" ht="18" x14ac:dyDescent="0.25">
      <c r="R25" s="57"/>
    </row>
    <row r="29" spans="16:18" x14ac:dyDescent="0.2">
      <c r="R29" s="28"/>
    </row>
    <row r="30" spans="16:18" x14ac:dyDescent="0.2">
      <c r="R30" s="28"/>
    </row>
  </sheetData>
  <mergeCells count="31">
    <mergeCell ref="Q19:R19"/>
    <mergeCell ref="Q23:R23"/>
    <mergeCell ref="U8:V8"/>
    <mergeCell ref="U9:V9"/>
    <mergeCell ref="U10:V10"/>
    <mergeCell ref="Q9:R9"/>
    <mergeCell ref="Q10:R10"/>
    <mergeCell ref="Q11:R11"/>
    <mergeCell ref="Q12:R12"/>
    <mergeCell ref="Q13:R13"/>
    <mergeCell ref="Q14:R14"/>
    <mergeCell ref="Q20:R20"/>
    <mergeCell ref="Q21:R21"/>
    <mergeCell ref="Q15:R15"/>
    <mergeCell ref="Q16:R16"/>
    <mergeCell ref="Q17:R17"/>
    <mergeCell ref="Q18:R18"/>
    <mergeCell ref="A13:B13"/>
    <mergeCell ref="L9:M9"/>
    <mergeCell ref="L11:M11"/>
    <mergeCell ref="L12:M12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47"/>
  <sheetViews>
    <sheetView rightToLeft="1" view="pageBreakPreview" topLeftCell="A24" zoomScaleNormal="100" zoomScaleSheetLayoutView="100" workbookViewId="0">
      <selection activeCell="B40" sqref="B40:U53"/>
    </sheetView>
  </sheetViews>
  <sheetFormatPr defaultRowHeight="12.75" x14ac:dyDescent="0.2"/>
  <cols>
    <col min="1" max="1" width="5.140625" customWidth="1"/>
    <col min="2" max="2" width="25" customWidth="1"/>
    <col min="3" max="3" width="1.28515625" customWidth="1"/>
    <col min="4" max="4" width="16.85546875" style="42" bestFit="1" customWidth="1"/>
    <col min="5" max="5" width="1.28515625" style="42" customWidth="1"/>
    <col min="6" max="6" width="22.28515625" style="42" bestFit="1" customWidth="1"/>
    <col min="7" max="7" width="1.28515625" style="42" customWidth="1"/>
    <col min="8" max="8" width="13.42578125" style="42" bestFit="1" customWidth="1"/>
    <col min="9" max="9" width="1.28515625" style="42" customWidth="1"/>
    <col min="10" max="10" width="22.28515625" style="42" bestFit="1" customWidth="1"/>
    <col min="11" max="11" width="1.28515625" customWidth="1"/>
    <col min="12" max="12" width="18.7109375" bestFit="1" customWidth="1"/>
    <col min="13" max="13" width="1.28515625" customWidth="1"/>
    <col min="14" max="14" width="16.85546875" style="42" bestFit="1" customWidth="1"/>
    <col min="15" max="16" width="1.28515625" style="42" customWidth="1"/>
    <col min="17" max="17" width="22" style="42" bestFit="1" customWidth="1"/>
    <col min="18" max="18" width="1.28515625" style="42" customWidth="1"/>
    <col min="19" max="19" width="19.140625" style="42" bestFit="1" customWidth="1"/>
    <col min="20" max="20" width="1.28515625" style="42" customWidth="1"/>
    <col min="21" max="21" width="22" style="42" bestFit="1" customWidth="1"/>
    <col min="22" max="22" width="1.28515625" customWidth="1"/>
    <col min="23" max="23" width="18.7109375" bestFit="1" customWidth="1"/>
    <col min="24" max="24" width="0.28515625" customWidth="1"/>
  </cols>
  <sheetData>
    <row r="1" spans="1:23" ht="29.1" customHeight="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</row>
    <row r="2" spans="1:23" ht="21.75" customHeight="1" x14ac:dyDescent="0.2">
      <c r="A2" s="75" t="s">
        <v>51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</row>
    <row r="3" spans="1:23" ht="21.75" customHeight="1" x14ac:dyDescent="0.2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</row>
    <row r="4" spans="1:23" ht="14.45" customHeight="1" x14ac:dyDescent="0.2"/>
    <row r="5" spans="1:23" ht="14.45" customHeight="1" x14ac:dyDescent="0.2">
      <c r="A5" s="1" t="s">
        <v>68</v>
      </c>
      <c r="B5" s="76" t="s">
        <v>69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</row>
    <row r="6" spans="1:23" ht="14.45" customHeight="1" x14ac:dyDescent="0.2">
      <c r="D6" s="77" t="s">
        <v>70</v>
      </c>
      <c r="E6" s="77"/>
      <c r="F6" s="77"/>
      <c r="G6" s="77"/>
      <c r="H6" s="77"/>
      <c r="I6" s="77"/>
      <c r="J6" s="77"/>
      <c r="K6" s="77"/>
      <c r="L6" s="77"/>
      <c r="N6" s="77" t="s">
        <v>71</v>
      </c>
      <c r="O6" s="77"/>
      <c r="P6" s="77"/>
      <c r="Q6" s="77"/>
      <c r="R6" s="77"/>
      <c r="S6" s="77"/>
      <c r="T6" s="77"/>
      <c r="U6" s="77"/>
      <c r="V6" s="77"/>
      <c r="W6" s="77"/>
    </row>
    <row r="7" spans="1:23" ht="14.45" customHeight="1" x14ac:dyDescent="0.2">
      <c r="D7" s="51"/>
      <c r="E7" s="51"/>
      <c r="F7" s="51"/>
      <c r="G7" s="51"/>
      <c r="H7" s="51"/>
      <c r="I7" s="51"/>
      <c r="J7" s="89" t="s">
        <v>41</v>
      </c>
      <c r="K7" s="89"/>
      <c r="L7" s="89"/>
      <c r="N7" s="51"/>
      <c r="O7" s="51"/>
      <c r="P7" s="51"/>
      <c r="Q7" s="51"/>
      <c r="R7" s="51"/>
      <c r="S7" s="51"/>
      <c r="T7" s="51"/>
      <c r="U7" s="89" t="s">
        <v>41</v>
      </c>
      <c r="V7" s="89"/>
      <c r="W7" s="89"/>
    </row>
    <row r="8" spans="1:23" ht="14.45" customHeight="1" x14ac:dyDescent="0.2">
      <c r="A8" s="77" t="s">
        <v>72</v>
      </c>
      <c r="B8" s="77"/>
      <c r="D8" s="52" t="s">
        <v>73</v>
      </c>
      <c r="F8" s="52" t="s">
        <v>74</v>
      </c>
      <c r="H8" s="52" t="s">
        <v>75</v>
      </c>
      <c r="J8" s="53" t="s">
        <v>48</v>
      </c>
      <c r="K8" s="3"/>
      <c r="L8" s="4" t="s">
        <v>56</v>
      </c>
      <c r="N8" s="52" t="s">
        <v>73</v>
      </c>
      <c r="P8" s="90" t="s">
        <v>74</v>
      </c>
      <c r="Q8" s="90"/>
      <c r="S8" s="52" t="s">
        <v>75</v>
      </c>
      <c r="U8" s="53" t="s">
        <v>48</v>
      </c>
      <c r="V8" s="3"/>
      <c r="W8" s="4" t="s">
        <v>56</v>
      </c>
    </row>
    <row r="9" spans="1:23" ht="21.75" customHeight="1" x14ac:dyDescent="0.2">
      <c r="A9" s="80" t="s">
        <v>76</v>
      </c>
      <c r="B9" s="80"/>
      <c r="D9" s="47">
        <v>0</v>
      </c>
      <c r="F9" s="47">
        <v>0</v>
      </c>
      <c r="H9" s="47">
        <v>0</v>
      </c>
      <c r="J9" s="47">
        <f>D9+F9+H9</f>
        <v>0</v>
      </c>
      <c r="L9" s="7">
        <v>0</v>
      </c>
      <c r="N9" s="47">
        <v>11470</v>
      </c>
      <c r="P9" s="91">
        <v>0</v>
      </c>
      <c r="Q9" s="91"/>
      <c r="S9" s="47">
        <v>-7253</v>
      </c>
      <c r="U9" s="47">
        <v>4217</v>
      </c>
      <c r="W9" s="7">
        <v>0</v>
      </c>
    </row>
    <row r="10" spans="1:23" ht="21.75" customHeight="1" x14ac:dyDescent="0.2">
      <c r="A10" s="81" t="s">
        <v>77</v>
      </c>
      <c r="B10" s="81"/>
      <c r="D10" s="46">
        <v>0</v>
      </c>
      <c r="F10" s="46">
        <v>0</v>
      </c>
      <c r="H10" s="46">
        <v>0</v>
      </c>
      <c r="J10" s="46">
        <f>D10+F10+H10</f>
        <v>0</v>
      </c>
      <c r="L10" s="10">
        <v>0</v>
      </c>
      <c r="N10" s="46">
        <v>0</v>
      </c>
      <c r="P10" s="92">
        <v>0</v>
      </c>
      <c r="Q10" s="92"/>
      <c r="S10" s="46">
        <v>704088402</v>
      </c>
      <c r="U10" s="46">
        <v>704088402</v>
      </c>
      <c r="W10" s="10">
        <v>0.1</v>
      </c>
    </row>
    <row r="11" spans="1:23" ht="21.75" customHeight="1" x14ac:dyDescent="0.2">
      <c r="A11" s="81" t="s">
        <v>78</v>
      </c>
      <c r="B11" s="81"/>
      <c r="D11" s="46">
        <v>0</v>
      </c>
      <c r="F11" s="46">
        <v>0</v>
      </c>
      <c r="H11" s="46">
        <v>0</v>
      </c>
      <c r="J11" s="46">
        <f t="shared" ref="J11:J38" si="0">D11+F11+H11</f>
        <v>0</v>
      </c>
      <c r="L11" s="10">
        <v>0</v>
      </c>
      <c r="N11" s="46">
        <v>0</v>
      </c>
      <c r="P11" s="92">
        <v>0</v>
      </c>
      <c r="Q11" s="92"/>
      <c r="S11" s="46">
        <v>804244022</v>
      </c>
      <c r="U11" s="46">
        <v>804244022</v>
      </c>
      <c r="W11" s="10">
        <v>0.12</v>
      </c>
    </row>
    <row r="12" spans="1:23" ht="21.75" customHeight="1" x14ac:dyDescent="0.2">
      <c r="A12" s="81" t="s">
        <v>79</v>
      </c>
      <c r="B12" s="81"/>
      <c r="D12" s="46">
        <v>0</v>
      </c>
      <c r="F12" s="46">
        <v>0</v>
      </c>
      <c r="H12" s="46">
        <v>0</v>
      </c>
      <c r="J12" s="46">
        <f t="shared" si="0"/>
        <v>0</v>
      </c>
      <c r="L12" s="10">
        <v>0</v>
      </c>
      <c r="N12" s="46">
        <v>0</v>
      </c>
      <c r="P12" s="92">
        <v>0</v>
      </c>
      <c r="Q12" s="92"/>
      <c r="S12" s="46">
        <v>38635398</v>
      </c>
      <c r="U12" s="46">
        <v>38635398</v>
      </c>
      <c r="W12" s="10">
        <v>0.01</v>
      </c>
    </row>
    <row r="13" spans="1:23" ht="21.75" customHeight="1" x14ac:dyDescent="0.2">
      <c r="A13" s="81" t="s">
        <v>80</v>
      </c>
      <c r="B13" s="81"/>
      <c r="D13" s="46">
        <v>0</v>
      </c>
      <c r="F13" s="46">
        <v>0</v>
      </c>
      <c r="H13" s="46">
        <v>0</v>
      </c>
      <c r="J13" s="46">
        <f t="shared" si="0"/>
        <v>0</v>
      </c>
      <c r="L13" s="10">
        <v>0</v>
      </c>
      <c r="N13" s="46">
        <v>49000000</v>
      </c>
      <c r="P13" s="92">
        <v>0</v>
      </c>
      <c r="Q13" s="92"/>
      <c r="S13" s="46">
        <v>-185086151</v>
      </c>
      <c r="U13" s="46">
        <v>-136086151</v>
      </c>
      <c r="W13" s="10">
        <v>-0.02</v>
      </c>
    </row>
    <row r="14" spans="1:23" ht="21.75" customHeight="1" x14ac:dyDescent="0.2">
      <c r="A14" s="81" t="s">
        <v>81</v>
      </c>
      <c r="B14" s="81"/>
      <c r="D14" s="46">
        <v>0</v>
      </c>
      <c r="F14" s="46">
        <v>0</v>
      </c>
      <c r="H14" s="46">
        <v>0</v>
      </c>
      <c r="J14" s="46">
        <f t="shared" si="0"/>
        <v>0</v>
      </c>
      <c r="L14" s="10">
        <v>0</v>
      </c>
      <c r="N14" s="46">
        <v>0</v>
      </c>
      <c r="P14" s="92">
        <v>0</v>
      </c>
      <c r="Q14" s="92"/>
      <c r="S14" s="46">
        <v>60454943</v>
      </c>
      <c r="U14" s="46">
        <v>60454943</v>
      </c>
      <c r="W14" s="10">
        <v>0.01</v>
      </c>
    </row>
    <row r="15" spans="1:23" ht="21.75" customHeight="1" x14ac:dyDescent="0.2">
      <c r="A15" s="81" t="s">
        <v>82</v>
      </c>
      <c r="B15" s="81"/>
      <c r="D15" s="46">
        <v>0</v>
      </c>
      <c r="F15" s="46">
        <v>0</v>
      </c>
      <c r="H15" s="46">
        <v>0</v>
      </c>
      <c r="J15" s="46">
        <f t="shared" si="0"/>
        <v>0</v>
      </c>
      <c r="L15" s="10">
        <v>0</v>
      </c>
      <c r="N15" s="46">
        <v>0</v>
      </c>
      <c r="P15" s="92">
        <v>0</v>
      </c>
      <c r="Q15" s="92"/>
      <c r="S15" s="46">
        <v>53897587</v>
      </c>
      <c r="U15" s="46">
        <v>53897587</v>
      </c>
      <c r="W15" s="10">
        <v>0.01</v>
      </c>
    </row>
    <row r="16" spans="1:23" ht="21.75" customHeight="1" x14ac:dyDescent="0.2">
      <c r="A16" s="81" t="s">
        <v>29</v>
      </c>
      <c r="B16" s="81"/>
      <c r="D16" s="46">
        <v>0</v>
      </c>
      <c r="F16" s="46">
        <v>0</v>
      </c>
      <c r="H16" s="46">
        <v>0</v>
      </c>
      <c r="J16" s="46">
        <f t="shared" si="0"/>
        <v>0</v>
      </c>
      <c r="L16" s="10">
        <v>0</v>
      </c>
      <c r="N16" s="46">
        <v>0</v>
      </c>
      <c r="P16" s="92">
        <v>-39319</v>
      </c>
      <c r="Q16" s="92"/>
      <c r="S16" s="46">
        <v>0</v>
      </c>
      <c r="U16" s="46">
        <v>-39319</v>
      </c>
      <c r="W16" s="10">
        <v>0</v>
      </c>
    </row>
    <row r="17" spans="1:23" ht="21.75" customHeight="1" x14ac:dyDescent="0.2">
      <c r="A17" s="81" t="s">
        <v>36</v>
      </c>
      <c r="B17" s="81"/>
      <c r="D17" s="46">
        <v>0</v>
      </c>
      <c r="F17" s="46">
        <v>0</v>
      </c>
      <c r="H17" s="46">
        <v>0</v>
      </c>
      <c r="J17" s="46">
        <f t="shared" si="0"/>
        <v>0</v>
      </c>
      <c r="L17" s="10">
        <v>0</v>
      </c>
      <c r="N17" s="46">
        <v>0</v>
      </c>
      <c r="P17" s="92">
        <v>-7706</v>
      </c>
      <c r="Q17" s="92"/>
      <c r="S17" s="46">
        <v>0</v>
      </c>
      <c r="U17" s="46">
        <v>-7706</v>
      </c>
      <c r="W17" s="10">
        <v>0</v>
      </c>
    </row>
    <row r="18" spans="1:23" ht="21.75" customHeight="1" x14ac:dyDescent="0.2">
      <c r="A18" s="81" t="s">
        <v>24</v>
      </c>
      <c r="B18" s="81"/>
      <c r="D18" s="46">
        <v>0</v>
      </c>
      <c r="F18" s="46">
        <v>0</v>
      </c>
      <c r="H18" s="46">
        <v>0</v>
      </c>
      <c r="J18" s="46">
        <f t="shared" si="0"/>
        <v>0</v>
      </c>
      <c r="L18" s="10">
        <v>0</v>
      </c>
      <c r="N18" s="46">
        <v>0</v>
      </c>
      <c r="P18" s="92">
        <v>-7635</v>
      </c>
      <c r="Q18" s="92"/>
      <c r="S18" s="46">
        <v>0</v>
      </c>
      <c r="U18" s="46">
        <v>-7635</v>
      </c>
      <c r="W18" s="10">
        <v>0</v>
      </c>
    </row>
    <row r="19" spans="1:23" ht="21.75" customHeight="1" x14ac:dyDescent="0.2">
      <c r="A19" s="81" t="s">
        <v>25</v>
      </c>
      <c r="B19" s="81"/>
      <c r="D19" s="46">
        <v>0</v>
      </c>
      <c r="F19" s="46">
        <v>0</v>
      </c>
      <c r="H19" s="46">
        <v>0</v>
      </c>
      <c r="J19" s="46">
        <f t="shared" si="0"/>
        <v>0</v>
      </c>
      <c r="L19" s="10">
        <v>0</v>
      </c>
      <c r="N19" s="46">
        <v>0</v>
      </c>
      <c r="P19" s="92">
        <v>-7635</v>
      </c>
      <c r="Q19" s="92"/>
      <c r="S19" s="46">
        <v>0</v>
      </c>
      <c r="U19" s="46">
        <v>-7635</v>
      </c>
      <c r="W19" s="10">
        <v>0</v>
      </c>
    </row>
    <row r="20" spans="1:23" ht="21.75" customHeight="1" x14ac:dyDescent="0.2">
      <c r="A20" s="81" t="s">
        <v>33</v>
      </c>
      <c r="B20" s="81"/>
      <c r="D20" s="46">
        <v>0</v>
      </c>
      <c r="F20" s="46">
        <v>0</v>
      </c>
      <c r="H20" s="46">
        <v>0</v>
      </c>
      <c r="J20" s="46">
        <f t="shared" si="0"/>
        <v>0</v>
      </c>
      <c r="L20" s="10">
        <v>0</v>
      </c>
      <c r="N20" s="46">
        <v>0</v>
      </c>
      <c r="P20" s="92">
        <v>-10982</v>
      </c>
      <c r="Q20" s="92"/>
      <c r="S20" s="46">
        <v>0</v>
      </c>
      <c r="U20" s="46">
        <v>-10982</v>
      </c>
      <c r="W20" s="10">
        <v>0</v>
      </c>
    </row>
    <row r="21" spans="1:23" ht="21.75" customHeight="1" x14ac:dyDescent="0.2">
      <c r="A21" s="81" t="s">
        <v>34</v>
      </c>
      <c r="B21" s="81"/>
      <c r="D21" s="46">
        <v>0</v>
      </c>
      <c r="F21" s="46">
        <v>0</v>
      </c>
      <c r="H21" s="46">
        <v>0</v>
      </c>
      <c r="J21" s="46">
        <f t="shared" si="0"/>
        <v>0</v>
      </c>
      <c r="L21" s="10">
        <v>0</v>
      </c>
      <c r="N21" s="46">
        <v>0</v>
      </c>
      <c r="P21" s="92">
        <v>-18334</v>
      </c>
      <c r="Q21" s="92"/>
      <c r="S21" s="46">
        <v>0</v>
      </c>
      <c r="U21" s="46">
        <v>-18334</v>
      </c>
      <c r="W21" s="10">
        <v>0</v>
      </c>
    </row>
    <row r="22" spans="1:23" ht="21.75" customHeight="1" x14ac:dyDescent="0.2">
      <c r="A22" s="81" t="s">
        <v>28</v>
      </c>
      <c r="B22" s="81"/>
      <c r="D22" s="46">
        <v>0</v>
      </c>
      <c r="F22" s="46">
        <v>0</v>
      </c>
      <c r="H22" s="46">
        <v>0</v>
      </c>
      <c r="J22" s="46">
        <f t="shared" si="0"/>
        <v>0</v>
      </c>
      <c r="L22" s="10">
        <v>0</v>
      </c>
      <c r="N22" s="46">
        <v>0</v>
      </c>
      <c r="P22" s="92">
        <v>-22072</v>
      </c>
      <c r="Q22" s="92"/>
      <c r="S22" s="46">
        <v>0</v>
      </c>
      <c r="U22" s="46">
        <v>-22072</v>
      </c>
      <c r="W22" s="10">
        <v>0</v>
      </c>
    </row>
    <row r="23" spans="1:23" ht="21.75" customHeight="1" x14ac:dyDescent="0.2">
      <c r="A23" s="81" t="s">
        <v>31</v>
      </c>
      <c r="B23" s="81"/>
      <c r="D23" s="46">
        <v>0</v>
      </c>
      <c r="F23" s="46">
        <v>0</v>
      </c>
      <c r="H23" s="46">
        <v>0</v>
      </c>
      <c r="J23" s="46">
        <f t="shared" si="0"/>
        <v>0</v>
      </c>
      <c r="L23" s="10">
        <v>0</v>
      </c>
      <c r="N23" s="46">
        <v>0</v>
      </c>
      <c r="P23" s="92">
        <v>-11266</v>
      </c>
      <c r="Q23" s="92"/>
      <c r="S23" s="46">
        <v>0</v>
      </c>
      <c r="U23" s="46">
        <v>-11266</v>
      </c>
      <c r="W23" s="10">
        <v>0</v>
      </c>
    </row>
    <row r="24" spans="1:23" ht="21.75" customHeight="1" x14ac:dyDescent="0.2">
      <c r="A24" s="81" t="s">
        <v>38</v>
      </c>
      <c r="B24" s="81"/>
      <c r="D24" s="46">
        <v>0</v>
      </c>
      <c r="F24" s="46">
        <v>0</v>
      </c>
      <c r="H24" s="46">
        <v>0</v>
      </c>
      <c r="J24" s="46">
        <f t="shared" si="0"/>
        <v>0</v>
      </c>
      <c r="L24" s="10">
        <v>0</v>
      </c>
      <c r="N24" s="46">
        <v>0</v>
      </c>
      <c r="P24" s="92">
        <v>-7671</v>
      </c>
      <c r="Q24" s="92"/>
      <c r="S24" s="46">
        <v>0</v>
      </c>
      <c r="U24" s="46">
        <v>-7671</v>
      </c>
      <c r="W24" s="10">
        <v>0</v>
      </c>
    </row>
    <row r="25" spans="1:23" ht="21.75" customHeight="1" x14ac:dyDescent="0.2">
      <c r="A25" s="81" t="s">
        <v>39</v>
      </c>
      <c r="B25" s="81"/>
      <c r="D25" s="46">
        <v>0</v>
      </c>
      <c r="F25" s="46">
        <v>0</v>
      </c>
      <c r="H25" s="46">
        <v>0</v>
      </c>
      <c r="J25" s="46">
        <f t="shared" si="0"/>
        <v>0</v>
      </c>
      <c r="L25" s="10">
        <v>0</v>
      </c>
      <c r="N25" s="46">
        <v>0</v>
      </c>
      <c r="P25" s="92">
        <v>-22677</v>
      </c>
      <c r="Q25" s="92"/>
      <c r="S25" s="46">
        <v>0</v>
      </c>
      <c r="U25" s="46">
        <v>-22677</v>
      </c>
      <c r="W25" s="10">
        <v>0</v>
      </c>
    </row>
    <row r="26" spans="1:23" ht="21.75" customHeight="1" x14ac:dyDescent="0.2">
      <c r="A26" s="81" t="s">
        <v>27</v>
      </c>
      <c r="B26" s="81"/>
      <c r="D26" s="46">
        <v>0</v>
      </c>
      <c r="F26" s="46">
        <v>0</v>
      </c>
      <c r="H26" s="46">
        <v>0</v>
      </c>
      <c r="J26" s="46">
        <f t="shared" si="0"/>
        <v>0</v>
      </c>
      <c r="L26" s="10">
        <v>0</v>
      </c>
      <c r="N26" s="46">
        <v>0</v>
      </c>
      <c r="P26" s="92">
        <v>-12975</v>
      </c>
      <c r="Q26" s="92"/>
      <c r="S26" s="46">
        <v>0</v>
      </c>
      <c r="U26" s="46">
        <v>-12975</v>
      </c>
      <c r="W26" s="10">
        <v>0</v>
      </c>
    </row>
    <row r="27" spans="1:23" ht="21.75" customHeight="1" x14ac:dyDescent="0.2">
      <c r="A27" s="81" t="s">
        <v>37</v>
      </c>
      <c r="B27" s="81"/>
      <c r="D27" s="46">
        <v>0</v>
      </c>
      <c r="F27" s="46">
        <v>0</v>
      </c>
      <c r="H27" s="46">
        <v>0</v>
      </c>
      <c r="J27" s="46">
        <f t="shared" si="0"/>
        <v>0</v>
      </c>
      <c r="L27" s="10">
        <v>0</v>
      </c>
      <c r="N27" s="46">
        <v>0</v>
      </c>
      <c r="P27" s="92">
        <v>-9130</v>
      </c>
      <c r="Q27" s="92"/>
      <c r="S27" s="46">
        <v>0</v>
      </c>
      <c r="U27" s="46">
        <v>-9130</v>
      </c>
      <c r="W27" s="10">
        <v>0</v>
      </c>
    </row>
    <row r="28" spans="1:23" ht="21.75" customHeight="1" x14ac:dyDescent="0.2">
      <c r="A28" s="81" t="s">
        <v>35</v>
      </c>
      <c r="B28" s="81"/>
      <c r="D28" s="46">
        <v>0</v>
      </c>
      <c r="F28" s="46">
        <v>0</v>
      </c>
      <c r="H28" s="46">
        <v>0</v>
      </c>
      <c r="J28" s="46">
        <f t="shared" si="0"/>
        <v>0</v>
      </c>
      <c r="L28" s="10">
        <v>0</v>
      </c>
      <c r="N28" s="46">
        <v>0</v>
      </c>
      <c r="P28" s="92">
        <v>-23709</v>
      </c>
      <c r="Q28" s="92"/>
      <c r="S28" s="46">
        <v>0</v>
      </c>
      <c r="U28" s="46">
        <v>-23709</v>
      </c>
      <c r="W28" s="10">
        <v>0</v>
      </c>
    </row>
    <row r="29" spans="1:23" ht="21.75" customHeight="1" x14ac:dyDescent="0.2">
      <c r="A29" s="81" t="s">
        <v>30</v>
      </c>
      <c r="B29" s="81"/>
      <c r="D29" s="46">
        <v>0</v>
      </c>
      <c r="F29" s="46">
        <v>0</v>
      </c>
      <c r="H29" s="46">
        <v>0</v>
      </c>
      <c r="J29" s="46">
        <f t="shared" si="0"/>
        <v>0</v>
      </c>
      <c r="L29" s="10">
        <v>0</v>
      </c>
      <c r="N29" s="46">
        <v>0</v>
      </c>
      <c r="P29" s="92">
        <v>-24367</v>
      </c>
      <c r="Q29" s="92"/>
      <c r="S29" s="46">
        <v>0</v>
      </c>
      <c r="U29" s="46">
        <v>-24367</v>
      </c>
      <c r="W29" s="10">
        <v>0</v>
      </c>
    </row>
    <row r="30" spans="1:23" ht="21.75" customHeight="1" x14ac:dyDescent="0.2">
      <c r="A30" s="81" t="s">
        <v>32</v>
      </c>
      <c r="B30" s="81"/>
      <c r="D30" s="46">
        <v>0</v>
      </c>
      <c r="F30" s="46">
        <v>0</v>
      </c>
      <c r="H30" s="46">
        <v>0</v>
      </c>
      <c r="J30" s="46">
        <f t="shared" si="0"/>
        <v>0</v>
      </c>
      <c r="L30" s="10">
        <v>0</v>
      </c>
      <c r="N30" s="46">
        <v>0</v>
      </c>
      <c r="P30" s="92">
        <v>-25257</v>
      </c>
      <c r="Q30" s="92"/>
      <c r="S30" s="46">
        <v>0</v>
      </c>
      <c r="U30" s="46">
        <v>-25257</v>
      </c>
      <c r="W30" s="10">
        <v>0</v>
      </c>
    </row>
    <row r="31" spans="1:23" ht="21.75" customHeight="1" x14ac:dyDescent="0.2">
      <c r="A31" s="81" t="s">
        <v>26</v>
      </c>
      <c r="B31" s="81"/>
      <c r="D31" s="46">
        <v>0</v>
      </c>
      <c r="F31" s="46">
        <v>0</v>
      </c>
      <c r="H31" s="46">
        <v>0</v>
      </c>
      <c r="J31" s="46">
        <f>D31+F31+H31</f>
        <v>0</v>
      </c>
      <c r="L31" s="10">
        <v>0</v>
      </c>
      <c r="N31" s="46">
        <v>0</v>
      </c>
      <c r="P31" s="92">
        <v>-22784</v>
      </c>
      <c r="Q31" s="92"/>
      <c r="S31" s="46">
        <v>0</v>
      </c>
      <c r="U31" s="46">
        <v>-22784</v>
      </c>
      <c r="W31" s="10">
        <v>0</v>
      </c>
    </row>
    <row r="32" spans="1:23" ht="21.75" customHeight="1" x14ac:dyDescent="0.2">
      <c r="A32" s="81" t="s">
        <v>20</v>
      </c>
      <c r="B32" s="81"/>
      <c r="D32" s="46">
        <v>0</v>
      </c>
      <c r="E32" s="74"/>
      <c r="F32" s="46">
        <v>0</v>
      </c>
      <c r="G32" s="74"/>
      <c r="H32" s="46">
        <v>0</v>
      </c>
      <c r="I32" s="74"/>
      <c r="J32" s="46">
        <f>D32+F32+H32</f>
        <v>0</v>
      </c>
      <c r="L32" s="10">
        <v>0</v>
      </c>
      <c r="N32" s="46">
        <v>0</v>
      </c>
      <c r="O32" s="74"/>
      <c r="P32" s="92">
        <v>-17266</v>
      </c>
      <c r="Q32" s="92"/>
      <c r="R32" s="74"/>
      <c r="S32" s="46">
        <v>0</v>
      </c>
      <c r="T32" s="74"/>
      <c r="U32" s="46">
        <v>-17266</v>
      </c>
      <c r="W32" s="10">
        <v>0</v>
      </c>
    </row>
    <row r="33" spans="1:23" ht="21.75" customHeight="1" x14ac:dyDescent="0.2">
      <c r="A33" s="81" t="s">
        <v>19</v>
      </c>
      <c r="B33" s="81"/>
      <c r="D33" s="46">
        <v>0</v>
      </c>
      <c r="E33" s="74"/>
      <c r="F33" s="46">
        <v>0</v>
      </c>
      <c r="G33" s="74"/>
      <c r="H33" s="46">
        <v>0</v>
      </c>
      <c r="I33" s="74"/>
      <c r="J33" s="46">
        <f>D33+F33+H33</f>
        <v>0</v>
      </c>
      <c r="L33" s="10">
        <v>0</v>
      </c>
      <c r="N33" s="46">
        <v>0</v>
      </c>
      <c r="O33" s="74"/>
      <c r="P33" s="92">
        <v>-12904</v>
      </c>
      <c r="Q33" s="92"/>
      <c r="R33" s="74"/>
      <c r="S33" s="46">
        <v>0</v>
      </c>
      <c r="T33" s="74"/>
      <c r="U33" s="46">
        <v>-12904</v>
      </c>
      <c r="W33" s="10">
        <v>0</v>
      </c>
    </row>
    <row r="34" spans="1:23" ht="21.75" customHeight="1" x14ac:dyDescent="0.2">
      <c r="A34" s="81" t="s">
        <v>21</v>
      </c>
      <c r="B34" s="81"/>
      <c r="D34" s="46">
        <v>0</v>
      </c>
      <c r="E34" s="74"/>
      <c r="F34" s="46">
        <v>0</v>
      </c>
      <c r="G34" s="74"/>
      <c r="H34" s="46">
        <v>0</v>
      </c>
      <c r="I34" s="74"/>
      <c r="J34" s="46">
        <f t="shared" si="0"/>
        <v>0</v>
      </c>
      <c r="L34" s="10">
        <v>0</v>
      </c>
      <c r="N34" s="46">
        <v>0</v>
      </c>
      <c r="O34" s="74"/>
      <c r="P34" s="92">
        <v>-7671</v>
      </c>
      <c r="Q34" s="92"/>
      <c r="R34" s="74"/>
      <c r="S34" s="46">
        <v>0</v>
      </c>
      <c r="T34" s="74"/>
      <c r="U34" s="46">
        <v>-7671</v>
      </c>
      <c r="W34" s="10">
        <v>0</v>
      </c>
    </row>
    <row r="35" spans="1:23" ht="21.75" customHeight="1" x14ac:dyDescent="0.2">
      <c r="A35" s="81" t="s">
        <v>23</v>
      </c>
      <c r="B35" s="81"/>
      <c r="D35" s="46">
        <v>0</v>
      </c>
      <c r="E35" s="74"/>
      <c r="F35" s="46">
        <v>0</v>
      </c>
      <c r="G35" s="74"/>
      <c r="H35" s="46">
        <v>0</v>
      </c>
      <c r="I35" s="74"/>
      <c r="J35" s="46">
        <f t="shared" si="0"/>
        <v>0</v>
      </c>
      <c r="L35" s="10">
        <v>0</v>
      </c>
      <c r="N35" s="46">
        <v>0</v>
      </c>
      <c r="O35" s="74"/>
      <c r="P35" s="92">
        <v>-20114</v>
      </c>
      <c r="Q35" s="92"/>
      <c r="R35" s="74"/>
      <c r="S35" s="46">
        <v>0</v>
      </c>
      <c r="T35" s="74"/>
      <c r="U35" s="46">
        <v>-20114</v>
      </c>
      <c r="W35" s="10">
        <v>0</v>
      </c>
    </row>
    <row r="36" spans="1:23" ht="21.75" customHeight="1" x14ac:dyDescent="0.2">
      <c r="A36" s="81" t="s">
        <v>22</v>
      </c>
      <c r="B36" s="81"/>
      <c r="D36" s="46">
        <v>0</v>
      </c>
      <c r="E36" s="74"/>
      <c r="F36" s="46">
        <v>0</v>
      </c>
      <c r="G36" s="74"/>
      <c r="H36" s="46">
        <v>0</v>
      </c>
      <c r="I36" s="74"/>
      <c r="J36" s="46">
        <f>D36+F36+H36</f>
        <v>0</v>
      </c>
      <c r="L36" s="10">
        <v>0</v>
      </c>
      <c r="N36" s="46">
        <v>0</v>
      </c>
      <c r="O36" s="74"/>
      <c r="P36" s="92">
        <v>-7689</v>
      </c>
      <c r="Q36" s="92"/>
      <c r="R36" s="74"/>
      <c r="S36" s="46">
        <v>0</v>
      </c>
      <c r="T36" s="74"/>
      <c r="U36" s="46">
        <v>-7689</v>
      </c>
      <c r="W36" s="10">
        <v>0</v>
      </c>
    </row>
    <row r="37" spans="1:23" ht="21.75" customHeight="1" x14ac:dyDescent="0.2">
      <c r="A37" s="81" t="s">
        <v>144</v>
      </c>
      <c r="B37" s="81"/>
      <c r="D37" s="46"/>
      <c r="E37" s="74"/>
      <c r="F37" s="46"/>
      <c r="G37" s="74"/>
      <c r="H37" s="46"/>
      <c r="I37" s="74"/>
      <c r="J37" s="46">
        <f>D37+F37+H37</f>
        <v>0</v>
      </c>
      <c r="L37" s="10">
        <v>0</v>
      </c>
      <c r="N37" s="46">
        <v>32949585</v>
      </c>
      <c r="O37" s="74"/>
      <c r="P37" s="92">
        <v>0</v>
      </c>
      <c r="Q37" s="92"/>
      <c r="R37" s="74"/>
      <c r="S37" s="46">
        <v>0</v>
      </c>
      <c r="T37" s="74"/>
      <c r="U37" s="46">
        <f>N37</f>
        <v>32949585</v>
      </c>
      <c r="W37" s="10">
        <v>0</v>
      </c>
    </row>
    <row r="38" spans="1:23" ht="21.75" customHeight="1" x14ac:dyDescent="0.2">
      <c r="A38" s="81" t="s">
        <v>40</v>
      </c>
      <c r="B38" s="81"/>
      <c r="D38" s="46">
        <v>0</v>
      </c>
      <c r="F38" s="46">
        <v>900502187304</v>
      </c>
      <c r="H38" s="46">
        <v>0</v>
      </c>
      <c r="J38" s="46">
        <f t="shared" si="0"/>
        <v>900502187304</v>
      </c>
      <c r="L38" s="10">
        <v>99.89</v>
      </c>
      <c r="N38" s="46">
        <v>0</v>
      </c>
      <c r="P38" s="92">
        <v>308699718455</v>
      </c>
      <c r="Q38" s="92"/>
      <c r="S38" s="46">
        <v>0</v>
      </c>
      <c r="U38" s="46">
        <v>308699718455</v>
      </c>
      <c r="W38" s="10">
        <v>45.1</v>
      </c>
    </row>
    <row r="39" spans="1:23" ht="21.75" customHeight="1" thickBot="1" x14ac:dyDescent="0.25">
      <c r="A39" s="78" t="s">
        <v>41</v>
      </c>
      <c r="B39" s="78"/>
      <c r="D39" s="48">
        <v>0</v>
      </c>
      <c r="F39" s="48">
        <f>SUM(F9:F38)</f>
        <v>900502187304</v>
      </c>
      <c r="G39" s="48">
        <f>SUM(G9:G38)</f>
        <v>0</v>
      </c>
      <c r="H39" s="48">
        <f>SUM(H9:H38)</f>
        <v>0</v>
      </c>
      <c r="I39" s="48">
        <f>SUM(I9:I38)</f>
        <v>0</v>
      </c>
      <c r="J39" s="48">
        <f>SUM(J9:J38)</f>
        <v>900502187304</v>
      </c>
      <c r="L39" s="17">
        <v>99.89</v>
      </c>
      <c r="N39" s="48">
        <f>SUM(N9:N38)</f>
        <v>81961055</v>
      </c>
      <c r="Q39" s="48">
        <f>SUM(P9:Q38)</f>
        <v>308699379292</v>
      </c>
      <c r="R39" s="48">
        <f>SUM(Q9:R38)</f>
        <v>0</v>
      </c>
      <c r="S39" s="48">
        <f>SUM(R9:S38)</f>
        <v>1476226948</v>
      </c>
      <c r="T39" s="48">
        <f>SUM(S9:T38)</f>
        <v>1476226948</v>
      </c>
      <c r="U39" s="48">
        <f>SUM(T9:U38)</f>
        <v>310257567295</v>
      </c>
      <c r="W39" s="17">
        <v>45.33</v>
      </c>
    </row>
    <row r="40" spans="1:23" s="64" customFormat="1" ht="21.75" customHeight="1" thickTop="1" x14ac:dyDescent="0.2"/>
    <row r="41" spans="1:23" s="64" customFormat="1" ht="21.75" customHeight="1" x14ac:dyDescent="0.2"/>
    <row r="42" spans="1:23" s="64" customFormat="1" ht="21.75" customHeight="1" x14ac:dyDescent="0.2"/>
    <row r="47" spans="1:23" x14ac:dyDescent="0.2">
      <c r="Q47" s="54"/>
    </row>
  </sheetData>
  <mergeCells count="71">
    <mergeCell ref="A39:B39"/>
    <mergeCell ref="A37:B37"/>
    <mergeCell ref="P37:Q37"/>
    <mergeCell ref="A34:B34"/>
    <mergeCell ref="P34:Q34"/>
    <mergeCell ref="A35:B35"/>
    <mergeCell ref="P35:Q35"/>
    <mergeCell ref="A38:B38"/>
    <mergeCell ref="P38:Q38"/>
    <mergeCell ref="A36:B36"/>
    <mergeCell ref="P36:Q36"/>
    <mergeCell ref="A26:B26"/>
    <mergeCell ref="P26:Q26"/>
    <mergeCell ref="A27:B27"/>
    <mergeCell ref="P27:Q27"/>
    <mergeCell ref="A33:B33"/>
    <mergeCell ref="P33:Q33"/>
    <mergeCell ref="A28:B28"/>
    <mergeCell ref="P28:Q28"/>
    <mergeCell ref="A29:B29"/>
    <mergeCell ref="P29:Q29"/>
    <mergeCell ref="A30:B30"/>
    <mergeCell ref="P30:Q30"/>
    <mergeCell ref="A31:B31"/>
    <mergeCell ref="P31:Q31"/>
    <mergeCell ref="A23:B23"/>
    <mergeCell ref="P23:Q23"/>
    <mergeCell ref="A24:B24"/>
    <mergeCell ref="P24:Q24"/>
    <mergeCell ref="A25:B25"/>
    <mergeCell ref="P25:Q25"/>
    <mergeCell ref="A16:B16"/>
    <mergeCell ref="P16:Q16"/>
    <mergeCell ref="A17:B17"/>
    <mergeCell ref="P17:Q17"/>
    <mergeCell ref="A32:B32"/>
    <mergeCell ref="P32:Q32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5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E24"/>
  <sheetViews>
    <sheetView rightToLeft="1" view="pageBreakPreview" zoomScaleNormal="100" zoomScaleSheetLayoutView="100" workbookViewId="0">
      <selection activeCell="N13" sqref="N13:S13"/>
    </sheetView>
  </sheetViews>
  <sheetFormatPr defaultRowHeight="12.75" x14ac:dyDescent="0.2"/>
  <cols>
    <col min="1" max="1" width="5.140625" customWidth="1"/>
    <col min="2" max="2" width="22" customWidth="1"/>
    <col min="3" max="3" width="1.28515625" customWidth="1"/>
    <col min="4" max="4" width="13" style="31" customWidth="1"/>
    <col min="5" max="5" width="1.28515625" style="31" customWidth="1"/>
    <col min="6" max="6" width="14.28515625" style="31" customWidth="1"/>
    <col min="7" max="7" width="1.28515625" style="31" customWidth="1"/>
    <col min="8" max="8" width="13" style="31" customWidth="1"/>
    <col min="9" max="9" width="1.28515625" style="31" customWidth="1"/>
    <col min="10" max="10" width="13" style="3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4.85546875" bestFit="1" customWidth="1"/>
    <col min="20" max="20" width="1.28515625" customWidth="1"/>
    <col min="21" max="21" width="14.85546875" bestFit="1" customWidth="1"/>
    <col min="22" max="22" width="1.28515625" customWidth="1"/>
    <col min="23" max="23" width="15.5703125" customWidth="1"/>
    <col min="24" max="24" width="0.28515625" customWidth="1"/>
  </cols>
  <sheetData>
    <row r="1" spans="1:31" ht="29.1" customHeight="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</row>
    <row r="2" spans="1:31" ht="21.75" customHeight="1" x14ac:dyDescent="0.2">
      <c r="A2" s="75" t="s">
        <v>51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</row>
    <row r="3" spans="1:31" ht="21.75" customHeight="1" x14ac:dyDescent="0.2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</row>
    <row r="4" spans="1:31" ht="14.45" customHeight="1" x14ac:dyDescent="0.2"/>
    <row r="5" spans="1:31" ht="14.45" customHeight="1" x14ac:dyDescent="0.2">
      <c r="A5" s="1" t="s">
        <v>83</v>
      </c>
      <c r="B5" s="76" t="s">
        <v>84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</row>
    <row r="6" spans="1:31" ht="14.45" customHeight="1" x14ac:dyDescent="0.2">
      <c r="D6" s="77" t="s">
        <v>70</v>
      </c>
      <c r="E6" s="77"/>
      <c r="F6" s="77"/>
      <c r="G6" s="77"/>
      <c r="H6" s="77"/>
      <c r="I6" s="77"/>
      <c r="J6" s="77"/>
      <c r="K6" s="77"/>
      <c r="L6" s="77"/>
      <c r="N6" s="77" t="s">
        <v>71</v>
      </c>
      <c r="O6" s="77"/>
      <c r="P6" s="77"/>
      <c r="Q6" s="77"/>
      <c r="R6" s="77"/>
      <c r="S6" s="77"/>
      <c r="T6" s="77"/>
      <c r="U6" s="77"/>
      <c r="V6" s="77"/>
      <c r="W6" s="77"/>
    </row>
    <row r="7" spans="1:31" ht="14.45" customHeight="1" x14ac:dyDescent="0.2">
      <c r="D7" s="29"/>
      <c r="E7" s="29"/>
      <c r="F7" s="29"/>
      <c r="G7" s="29"/>
      <c r="H7" s="29"/>
      <c r="I7" s="29"/>
      <c r="J7" s="89" t="s">
        <v>41</v>
      </c>
      <c r="K7" s="89"/>
      <c r="L7" s="89"/>
      <c r="N7" s="3"/>
      <c r="O7" s="3"/>
      <c r="P7" s="3"/>
      <c r="Q7" s="3"/>
      <c r="R7" s="3"/>
      <c r="S7" s="3"/>
      <c r="T7" s="3"/>
      <c r="U7" s="89" t="s">
        <v>41</v>
      </c>
      <c r="V7" s="89"/>
      <c r="W7" s="89"/>
    </row>
    <row r="8" spans="1:31" ht="14.45" customHeight="1" x14ac:dyDescent="0.2">
      <c r="A8" s="77" t="s">
        <v>43</v>
      </c>
      <c r="B8" s="77"/>
      <c r="D8" s="36" t="s">
        <v>85</v>
      </c>
      <c r="F8" s="36" t="s">
        <v>74</v>
      </c>
      <c r="H8" s="36" t="s">
        <v>75</v>
      </c>
      <c r="J8" s="30" t="s">
        <v>48</v>
      </c>
      <c r="K8" s="3"/>
      <c r="L8" s="4" t="s">
        <v>56</v>
      </c>
      <c r="N8" s="2" t="s">
        <v>85</v>
      </c>
      <c r="P8" s="77" t="s">
        <v>74</v>
      </c>
      <c r="Q8" s="77"/>
      <c r="S8" s="2" t="s">
        <v>75</v>
      </c>
      <c r="U8" s="4" t="s">
        <v>48</v>
      </c>
      <c r="V8" s="3"/>
      <c r="W8" s="4" t="s">
        <v>56</v>
      </c>
    </row>
    <row r="9" spans="1:31" ht="21.75" customHeight="1" x14ac:dyDescent="0.2">
      <c r="A9" s="93" t="s">
        <v>86</v>
      </c>
      <c r="B9" s="93"/>
      <c r="D9" s="38">
        <v>0</v>
      </c>
      <c r="F9" s="38">
        <v>0</v>
      </c>
      <c r="H9" s="38">
        <v>0</v>
      </c>
      <c r="J9" s="38">
        <v>0</v>
      </c>
      <c r="L9" s="19">
        <v>0</v>
      </c>
      <c r="N9" s="18">
        <v>0</v>
      </c>
      <c r="P9" s="86">
        <v>0</v>
      </c>
      <c r="Q9" s="94"/>
      <c r="S9" s="18">
        <v>1430946404</v>
      </c>
      <c r="U9" s="18">
        <v>1430946404</v>
      </c>
      <c r="W9" s="41">
        <v>0.21</v>
      </c>
    </row>
    <row r="10" spans="1:31" ht="21.75" customHeight="1" x14ac:dyDescent="0.2">
      <c r="A10" s="78" t="s">
        <v>41</v>
      </c>
      <c r="B10" s="78"/>
      <c r="D10" s="35">
        <v>0</v>
      </c>
      <c r="F10" s="35">
        <v>0</v>
      </c>
      <c r="H10" s="35">
        <v>0</v>
      </c>
      <c r="J10" s="35">
        <v>0</v>
      </c>
      <c r="L10" s="17">
        <v>0</v>
      </c>
      <c r="N10" s="16">
        <v>0</v>
      </c>
      <c r="Q10" s="16">
        <v>0</v>
      </c>
      <c r="S10" s="16">
        <f>SUM(S9)</f>
        <v>1430946404</v>
      </c>
      <c r="U10" s="16">
        <f>SUM(U9)</f>
        <v>1430946404</v>
      </c>
      <c r="W10" s="23">
        <v>0.21</v>
      </c>
    </row>
    <row r="11" spans="1:31" s="72" customFormat="1" ht="24" x14ac:dyDescent="0.25">
      <c r="A11" s="71"/>
      <c r="B11" s="71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</row>
    <row r="12" spans="1:31" s="72" customFormat="1" ht="24" x14ac:dyDescent="0.25">
      <c r="A12" s="71"/>
      <c r="B12" s="71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</row>
    <row r="13" spans="1:31" s="72" customFormat="1" ht="24" x14ac:dyDescent="0.25">
      <c r="A13" s="71"/>
      <c r="B13" s="71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</row>
    <row r="14" spans="1:31" s="72" customFormat="1" ht="24" x14ac:dyDescent="0.25">
      <c r="A14" s="71"/>
      <c r="B14" s="71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</row>
    <row r="15" spans="1:31" s="72" customFormat="1" ht="24" x14ac:dyDescent="0.25">
      <c r="A15" s="71"/>
      <c r="B15" s="71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</row>
    <row r="16" spans="1:31" ht="22.5" x14ac:dyDescent="0.2"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</row>
    <row r="17" spans="6:31" ht="22.5" x14ac:dyDescent="0.2"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</row>
    <row r="18" spans="6:31" ht="25.5" customHeight="1" x14ac:dyDescent="0.2"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</row>
    <row r="22" spans="6:31" x14ac:dyDescent="0.2">
      <c r="S22" s="28"/>
    </row>
    <row r="24" spans="6:31" x14ac:dyDescent="0.2">
      <c r="S24" s="28"/>
    </row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7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9"/>
  <sheetViews>
    <sheetView rightToLeft="1" view="pageBreakPreview" topLeftCell="A2" zoomScaleNormal="100" zoomScaleSheetLayoutView="100" workbookViewId="0">
      <selection activeCell="J19" sqref="J19:Q30"/>
    </sheetView>
  </sheetViews>
  <sheetFormatPr defaultRowHeight="12.75" x14ac:dyDescent="0.2"/>
  <cols>
    <col min="1" max="1" width="6.7109375" bestFit="1" customWidth="1"/>
    <col min="2" max="2" width="27.42578125" customWidth="1"/>
    <col min="3" max="3" width="1.28515625" customWidth="1"/>
    <col min="4" max="4" width="16.5703125" style="31" bestFit="1" customWidth="1"/>
    <col min="5" max="5" width="1.28515625" style="31" customWidth="1"/>
    <col min="6" max="6" width="18" style="31" bestFit="1" customWidth="1"/>
    <col min="7" max="7" width="1.28515625" style="31" customWidth="1"/>
    <col min="8" max="8" width="13.42578125" style="31" bestFit="1" customWidth="1"/>
    <col min="9" max="9" width="1.28515625" style="31" customWidth="1"/>
    <col min="10" max="10" width="6.5703125" style="31" bestFit="1" customWidth="1"/>
    <col min="11" max="11" width="1.28515625" customWidth="1"/>
    <col min="12" max="12" width="22.28515625" bestFit="1" customWidth="1"/>
    <col min="13" max="13" width="1.28515625" customWidth="1"/>
    <col min="14" max="14" width="18" style="31" bestFit="1" customWidth="1"/>
    <col min="15" max="15" width="1.28515625" customWidth="1"/>
    <col min="16" max="16" width="22" bestFit="1" customWidth="1"/>
    <col min="17" max="17" width="1.28515625" customWidth="1"/>
    <col min="18" max="18" width="22" bestFit="1" customWidth="1"/>
    <col min="19" max="19" width="0.28515625" customWidth="1"/>
  </cols>
  <sheetData>
    <row r="1" spans="1:18" ht="29.1" customHeight="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</row>
    <row r="2" spans="1:18" ht="21.75" customHeight="1" x14ac:dyDescent="0.2">
      <c r="A2" s="75" t="s">
        <v>51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spans="1:18" ht="21.75" customHeight="1" x14ac:dyDescent="0.2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</row>
    <row r="4" spans="1:18" ht="14.45" customHeight="1" x14ac:dyDescent="0.2"/>
    <row r="5" spans="1:18" ht="14.45" customHeight="1" x14ac:dyDescent="0.2">
      <c r="A5" s="1" t="s">
        <v>87</v>
      </c>
      <c r="B5" s="76" t="s">
        <v>88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</row>
    <row r="6" spans="1:18" ht="14.45" customHeight="1" x14ac:dyDescent="0.2">
      <c r="D6" s="84" t="s">
        <v>70</v>
      </c>
      <c r="E6" s="84"/>
      <c r="F6" s="84"/>
      <c r="G6" s="84"/>
      <c r="H6" s="84"/>
      <c r="I6" s="84"/>
      <c r="J6" s="84"/>
      <c r="L6" s="77" t="s">
        <v>71</v>
      </c>
      <c r="M6" s="77"/>
      <c r="N6" s="77"/>
      <c r="O6" s="77"/>
      <c r="P6" s="77"/>
      <c r="Q6" s="77"/>
      <c r="R6" s="77"/>
    </row>
    <row r="7" spans="1:18" ht="14.45" customHeight="1" x14ac:dyDescent="0.2">
      <c r="D7" s="29"/>
      <c r="E7" s="29"/>
      <c r="F7" s="29"/>
      <c r="G7" s="29"/>
      <c r="H7" s="29"/>
      <c r="I7" s="29"/>
      <c r="J7" s="29"/>
      <c r="L7" s="3"/>
      <c r="M7" s="3"/>
      <c r="N7" s="29"/>
      <c r="O7" s="3"/>
      <c r="P7" s="3"/>
      <c r="Q7" s="3"/>
      <c r="R7" s="3"/>
    </row>
    <row r="8" spans="1:18" ht="14.45" customHeight="1" x14ac:dyDescent="0.2">
      <c r="A8" s="77" t="s">
        <v>89</v>
      </c>
      <c r="B8" s="77"/>
      <c r="D8" s="36" t="s">
        <v>90</v>
      </c>
      <c r="F8" s="36" t="s">
        <v>74</v>
      </c>
      <c r="H8" s="36" t="s">
        <v>75</v>
      </c>
      <c r="J8" s="36" t="s">
        <v>41</v>
      </c>
      <c r="L8" s="2" t="s">
        <v>90</v>
      </c>
      <c r="N8" s="36" t="s">
        <v>74</v>
      </c>
      <c r="P8" s="2" t="s">
        <v>75</v>
      </c>
      <c r="R8" s="2" t="s">
        <v>41</v>
      </c>
    </row>
    <row r="9" spans="1:18" ht="21.75" customHeight="1" x14ac:dyDescent="0.2">
      <c r="A9" s="80" t="s">
        <v>91</v>
      </c>
      <c r="B9" s="80"/>
      <c r="D9" s="32">
        <v>0</v>
      </c>
      <c r="F9" s="32">
        <v>0</v>
      </c>
      <c r="H9" s="32">
        <v>0</v>
      </c>
      <c r="J9" s="32">
        <v>0</v>
      </c>
      <c r="L9" s="47">
        <v>23650060697</v>
      </c>
      <c r="M9" s="42"/>
      <c r="N9" s="47">
        <v>0</v>
      </c>
      <c r="O9" s="42"/>
      <c r="P9" s="47">
        <v>12423671875</v>
      </c>
      <c r="Q9" s="42"/>
      <c r="R9" s="47">
        <v>36073732572</v>
      </c>
    </row>
    <row r="10" spans="1:18" ht="21.75" customHeight="1" x14ac:dyDescent="0.2">
      <c r="A10" s="81" t="s">
        <v>92</v>
      </c>
      <c r="B10" s="81"/>
      <c r="D10" s="33">
        <v>0</v>
      </c>
      <c r="F10" s="33">
        <v>0</v>
      </c>
      <c r="H10" s="33">
        <v>0</v>
      </c>
      <c r="J10" s="33">
        <v>0</v>
      </c>
      <c r="L10" s="46">
        <v>24382209290</v>
      </c>
      <c r="M10" s="42"/>
      <c r="N10" s="46">
        <v>0</v>
      </c>
      <c r="O10" s="42"/>
      <c r="P10" s="46">
        <v>12417171875</v>
      </c>
      <c r="Q10" s="42"/>
      <c r="R10" s="46">
        <v>36799381165</v>
      </c>
    </row>
    <row r="11" spans="1:18" ht="21.75" customHeight="1" x14ac:dyDescent="0.2">
      <c r="A11" s="81" t="s">
        <v>93</v>
      </c>
      <c r="B11" s="81"/>
      <c r="D11" s="33">
        <v>0</v>
      </c>
      <c r="F11" s="33">
        <v>0</v>
      </c>
      <c r="H11" s="33">
        <v>0</v>
      </c>
      <c r="J11" s="33">
        <v>0</v>
      </c>
      <c r="L11" s="46">
        <v>68293282344</v>
      </c>
      <c r="M11" s="42"/>
      <c r="N11" s="46">
        <v>0</v>
      </c>
      <c r="O11" s="42"/>
      <c r="P11" s="46">
        <v>46015037500</v>
      </c>
      <c r="Q11" s="42"/>
      <c r="R11" s="46">
        <v>114308319844</v>
      </c>
    </row>
    <row r="12" spans="1:18" ht="21.75" customHeight="1" x14ac:dyDescent="0.2">
      <c r="A12" s="81" t="s">
        <v>94</v>
      </c>
      <c r="B12" s="81"/>
      <c r="D12" s="33">
        <v>0</v>
      </c>
      <c r="F12" s="33">
        <v>0</v>
      </c>
      <c r="H12" s="33">
        <v>0</v>
      </c>
      <c r="J12" s="33">
        <v>0</v>
      </c>
      <c r="L12" s="46">
        <v>14259428247</v>
      </c>
      <c r="M12" s="42"/>
      <c r="N12" s="46">
        <v>0</v>
      </c>
      <c r="O12" s="42"/>
      <c r="P12" s="46">
        <v>4523724715</v>
      </c>
      <c r="Q12" s="42"/>
      <c r="R12" s="46">
        <v>18783152962</v>
      </c>
    </row>
    <row r="13" spans="1:18" ht="21.75" customHeight="1" x14ac:dyDescent="0.2">
      <c r="A13" s="81" t="s">
        <v>95</v>
      </c>
      <c r="B13" s="81"/>
      <c r="D13" s="33">
        <v>0</v>
      </c>
      <c r="F13" s="33">
        <v>0</v>
      </c>
      <c r="H13" s="33">
        <v>0</v>
      </c>
      <c r="J13" s="33">
        <v>0</v>
      </c>
      <c r="L13" s="46">
        <v>0</v>
      </c>
      <c r="M13" s="42"/>
      <c r="N13" s="46">
        <v>0</v>
      </c>
      <c r="O13" s="42"/>
      <c r="P13" s="46">
        <v>3991848596</v>
      </c>
      <c r="Q13" s="42"/>
      <c r="R13" s="46">
        <v>3991848596</v>
      </c>
    </row>
    <row r="14" spans="1:18" ht="21.75" customHeight="1" x14ac:dyDescent="0.2">
      <c r="A14" s="81" t="s">
        <v>96</v>
      </c>
      <c r="B14" s="81"/>
      <c r="D14" s="33">
        <v>0</v>
      </c>
      <c r="F14" s="33">
        <v>0</v>
      </c>
      <c r="H14" s="33">
        <v>0</v>
      </c>
      <c r="J14" s="33">
        <v>0</v>
      </c>
      <c r="L14" s="46">
        <v>0</v>
      </c>
      <c r="M14" s="42"/>
      <c r="N14" s="46">
        <v>0</v>
      </c>
      <c r="O14" s="42"/>
      <c r="P14" s="46">
        <v>5611134365</v>
      </c>
      <c r="Q14" s="42"/>
      <c r="R14" s="46">
        <v>5611134365</v>
      </c>
    </row>
    <row r="15" spans="1:18" ht="21.75" customHeight="1" x14ac:dyDescent="0.2">
      <c r="A15" s="81" t="s">
        <v>97</v>
      </c>
      <c r="B15" s="81"/>
      <c r="D15" s="33">
        <v>0</v>
      </c>
      <c r="F15" s="33">
        <v>0</v>
      </c>
      <c r="H15" s="33">
        <v>0</v>
      </c>
      <c r="J15" s="33">
        <v>0</v>
      </c>
      <c r="L15" s="46">
        <v>21995462771</v>
      </c>
      <c r="M15" s="42"/>
      <c r="N15" s="46">
        <v>0</v>
      </c>
      <c r="O15" s="42"/>
      <c r="P15" s="46">
        <v>32250575231</v>
      </c>
      <c r="Q15" s="42"/>
      <c r="R15" s="46">
        <v>54246038002</v>
      </c>
    </row>
    <row r="16" spans="1:18" ht="21.75" customHeight="1" x14ac:dyDescent="0.2">
      <c r="A16" s="82" t="s">
        <v>98</v>
      </c>
      <c r="B16" s="82"/>
      <c r="D16" s="34">
        <v>0</v>
      </c>
      <c r="F16" s="34">
        <v>0</v>
      </c>
      <c r="H16" s="34">
        <v>0</v>
      </c>
      <c r="J16" s="34">
        <v>0</v>
      </c>
      <c r="L16" s="55">
        <v>18514793873</v>
      </c>
      <c r="M16" s="42"/>
      <c r="N16" s="55">
        <v>0</v>
      </c>
      <c r="O16" s="42"/>
      <c r="P16" s="55">
        <v>-6761296000</v>
      </c>
      <c r="Q16" s="42"/>
      <c r="R16" s="55">
        <v>11753497873</v>
      </c>
    </row>
    <row r="17" spans="1:18" ht="21.75" customHeight="1" thickBot="1" x14ac:dyDescent="0.25">
      <c r="A17" s="78" t="s">
        <v>41</v>
      </c>
      <c r="B17" s="78"/>
      <c r="D17" s="35">
        <f>SUM(D9:D16)</f>
        <v>0</v>
      </c>
      <c r="E17" s="35">
        <f t="shared" ref="E17:Q17" si="0">SUM(E9:E16)</f>
        <v>0</v>
      </c>
      <c r="F17" s="35">
        <f t="shared" si="0"/>
        <v>0</v>
      </c>
      <c r="G17" s="35">
        <f t="shared" si="0"/>
        <v>0</v>
      </c>
      <c r="H17" s="35">
        <f t="shared" si="0"/>
        <v>0</v>
      </c>
      <c r="I17" s="35">
        <f t="shared" si="0"/>
        <v>0</v>
      </c>
      <c r="J17" s="35">
        <f t="shared" si="0"/>
        <v>0</v>
      </c>
      <c r="K17" s="35">
        <f t="shared" si="0"/>
        <v>0</v>
      </c>
      <c r="L17" s="48">
        <f>SUM(L9:L16)</f>
        <v>171095237222</v>
      </c>
      <c r="M17" s="48">
        <f t="shared" si="0"/>
        <v>0</v>
      </c>
      <c r="N17" s="48">
        <f t="shared" si="0"/>
        <v>0</v>
      </c>
      <c r="O17" s="48">
        <f t="shared" si="0"/>
        <v>0</v>
      </c>
      <c r="P17" s="48">
        <f>SUM(P9:P16)</f>
        <v>110471868157</v>
      </c>
      <c r="Q17" s="48">
        <f t="shared" si="0"/>
        <v>0</v>
      </c>
      <c r="R17" s="48">
        <f>SUM(R9:R16)</f>
        <v>281567105379</v>
      </c>
    </row>
    <row r="18" spans="1:18" s="72" customFormat="1" ht="24.75" thickTop="1" x14ac:dyDescent="0.25">
      <c r="A18" s="71"/>
      <c r="B18" s="71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</row>
    <row r="19" spans="1:18" s="72" customFormat="1" ht="24" x14ac:dyDescent="0.25">
      <c r="A19" s="71"/>
      <c r="B19" s="71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</row>
    <row r="20" spans="1:18" s="72" customFormat="1" ht="24" x14ac:dyDescent="0.25">
      <c r="A20" s="71"/>
      <c r="B20" s="71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</row>
    <row r="21" spans="1:18" s="72" customFormat="1" ht="24" x14ac:dyDescent="0.25">
      <c r="A21" s="71"/>
      <c r="B21" s="71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</row>
    <row r="22" spans="1:18" s="72" customFormat="1" ht="24" x14ac:dyDescent="0.25">
      <c r="A22" s="71"/>
      <c r="B22" s="71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</row>
    <row r="23" spans="1:18" s="42" customFormat="1" ht="21" x14ac:dyDescent="0.2">
      <c r="A23" s="70"/>
      <c r="B23" s="70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</row>
    <row r="24" spans="1:18" x14ac:dyDescent="0.2">
      <c r="L24" s="31"/>
    </row>
    <row r="27" spans="1:18" x14ac:dyDescent="0.2">
      <c r="P27" s="43"/>
    </row>
    <row r="28" spans="1:18" x14ac:dyDescent="0.2">
      <c r="P28" s="43"/>
    </row>
    <row r="29" spans="1:18" x14ac:dyDescent="0.2">
      <c r="P29" s="43"/>
    </row>
  </sheetData>
  <mergeCells count="16"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7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30"/>
  <sheetViews>
    <sheetView rightToLeft="1" view="pageBreakPreview" zoomScaleNormal="100" zoomScaleSheetLayoutView="100" workbookViewId="0">
      <selection activeCell="D23" sqref="D23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7" ht="29.1" customHeight="1" x14ac:dyDescent="0.2">
      <c r="A1" s="75" t="s">
        <v>0</v>
      </c>
      <c r="B1" s="75"/>
      <c r="C1" s="75"/>
      <c r="D1" s="75"/>
      <c r="E1" s="75"/>
      <c r="F1" s="75"/>
    </row>
    <row r="2" spans="1:7" ht="21.75" customHeight="1" x14ac:dyDescent="0.2">
      <c r="A2" s="75" t="s">
        <v>51</v>
      </c>
      <c r="B2" s="75"/>
      <c r="C2" s="75"/>
      <c r="D2" s="75"/>
      <c r="E2" s="75"/>
      <c r="F2" s="75"/>
    </row>
    <row r="3" spans="1:7" ht="21.75" customHeight="1" x14ac:dyDescent="0.2">
      <c r="A3" s="75" t="s">
        <v>2</v>
      </c>
      <c r="B3" s="75"/>
      <c r="C3" s="75"/>
      <c r="D3" s="75"/>
      <c r="E3" s="75"/>
      <c r="F3" s="75"/>
    </row>
    <row r="4" spans="1:7" ht="14.45" customHeight="1" x14ac:dyDescent="0.2"/>
    <row r="5" spans="1:7" ht="14.45" customHeight="1" x14ac:dyDescent="0.2">
      <c r="A5" s="1" t="s">
        <v>99</v>
      </c>
      <c r="B5" s="76" t="s">
        <v>100</v>
      </c>
      <c r="C5" s="76"/>
      <c r="D5" s="76"/>
      <c r="E5" s="76"/>
      <c r="F5" s="76"/>
    </row>
    <row r="6" spans="1:7" ht="14.45" customHeight="1" x14ac:dyDescent="0.2">
      <c r="D6" s="2" t="s">
        <v>70</v>
      </c>
      <c r="F6" s="2" t="s">
        <v>71</v>
      </c>
    </row>
    <row r="7" spans="1:7" ht="36.4" customHeight="1" x14ac:dyDescent="0.2">
      <c r="A7" s="77" t="s">
        <v>101</v>
      </c>
      <c r="B7" s="77"/>
      <c r="D7" s="21" t="s">
        <v>102</v>
      </c>
      <c r="F7" s="21" t="s">
        <v>102</v>
      </c>
    </row>
    <row r="8" spans="1:7" ht="21.75" customHeight="1" x14ac:dyDescent="0.2">
      <c r="A8" s="25" t="s">
        <v>135</v>
      </c>
      <c r="B8" s="25"/>
      <c r="D8" s="9">
        <v>0</v>
      </c>
      <c r="E8" s="9">
        <v>0</v>
      </c>
      <c r="F8" s="9">
        <v>4677173476</v>
      </c>
    </row>
    <row r="9" spans="1:7" ht="21.75" customHeight="1" x14ac:dyDescent="0.2">
      <c r="A9" s="25" t="s">
        <v>137</v>
      </c>
      <c r="B9" s="25"/>
      <c r="D9" s="9">
        <v>35740</v>
      </c>
      <c r="E9" s="9">
        <v>0</v>
      </c>
      <c r="F9" s="9">
        <v>23320432367</v>
      </c>
    </row>
    <row r="10" spans="1:7" ht="21.75" customHeight="1" x14ac:dyDescent="0.2">
      <c r="A10" s="25" t="s">
        <v>139</v>
      </c>
      <c r="B10" s="25"/>
      <c r="D10" s="9">
        <v>0</v>
      </c>
      <c r="E10" s="9">
        <v>0</v>
      </c>
      <c r="F10" s="9">
        <v>7606356161</v>
      </c>
      <c r="G10" s="9">
        <v>0</v>
      </c>
    </row>
    <row r="11" spans="1:7" ht="21.75" customHeight="1" x14ac:dyDescent="0.2">
      <c r="A11" s="25" t="s">
        <v>140</v>
      </c>
      <c r="B11" s="25"/>
      <c r="D11" s="9">
        <v>0</v>
      </c>
      <c r="E11" s="9">
        <v>0</v>
      </c>
      <c r="F11" s="9">
        <v>43017838203</v>
      </c>
      <c r="G11" s="9">
        <v>0</v>
      </c>
    </row>
    <row r="12" spans="1:7" ht="21.75" customHeight="1" x14ac:dyDescent="0.2">
      <c r="A12" s="25" t="s">
        <v>141</v>
      </c>
      <c r="B12" s="25"/>
      <c r="D12" s="9">
        <v>0</v>
      </c>
      <c r="E12" s="9">
        <v>0</v>
      </c>
      <c r="F12" s="9">
        <v>7293575350</v>
      </c>
    </row>
    <row r="13" spans="1:7" ht="21.75" customHeight="1" x14ac:dyDescent="0.2">
      <c r="A13" s="25" t="s">
        <v>142</v>
      </c>
      <c r="B13" s="25"/>
      <c r="D13" s="9">
        <v>7563</v>
      </c>
      <c r="F13" s="9">
        <v>379854</v>
      </c>
    </row>
    <row r="14" spans="1:7" ht="21.75" customHeight="1" x14ac:dyDescent="0.2">
      <c r="A14" s="25" t="s">
        <v>134</v>
      </c>
      <c r="B14" s="25"/>
      <c r="D14" s="9">
        <v>25743</v>
      </c>
      <c r="E14" s="9">
        <v>0</v>
      </c>
      <c r="F14" s="9">
        <v>382930</v>
      </c>
    </row>
    <row r="15" spans="1:7" ht="21.75" customHeight="1" x14ac:dyDescent="0.2">
      <c r="A15" s="25" t="s">
        <v>136</v>
      </c>
      <c r="B15" s="25"/>
      <c r="D15" s="9">
        <v>14159</v>
      </c>
      <c r="F15" s="9">
        <v>8760231</v>
      </c>
    </row>
    <row r="16" spans="1:7" ht="21.75" customHeight="1" x14ac:dyDescent="0.2">
      <c r="A16" s="25" t="s">
        <v>138</v>
      </c>
      <c r="B16" s="25"/>
      <c r="D16" s="9">
        <v>18061</v>
      </c>
      <c r="F16" s="9">
        <v>101246</v>
      </c>
    </row>
    <row r="17" spans="1:6" ht="22.5" customHeight="1" x14ac:dyDescent="0.2">
      <c r="A17" s="25" t="s">
        <v>139</v>
      </c>
      <c r="B17" s="25"/>
      <c r="D17" s="9">
        <v>0</v>
      </c>
      <c r="F17" s="9">
        <v>5089985</v>
      </c>
    </row>
    <row r="18" spans="1:6" ht="18.75" x14ac:dyDescent="0.2">
      <c r="A18" s="25" t="s">
        <v>141</v>
      </c>
      <c r="B18" s="25"/>
      <c r="D18" s="9">
        <v>121992</v>
      </c>
      <c r="E18" s="9">
        <v>0</v>
      </c>
      <c r="F18" s="9">
        <v>3956166</v>
      </c>
    </row>
    <row r="19" spans="1:6" ht="21.75" customHeight="1" thickBot="1" x14ac:dyDescent="0.25">
      <c r="A19" s="78" t="s">
        <v>41</v>
      </c>
      <c r="B19" s="78"/>
      <c r="D19" s="16">
        <f>SUM(D8:D18)</f>
        <v>223258</v>
      </c>
      <c r="F19" s="16">
        <f>SUM(F8:F18)</f>
        <v>85934045969</v>
      </c>
    </row>
    <row r="20" spans="1:6" ht="13.5" thickTop="1" x14ac:dyDescent="0.2"/>
    <row r="21" spans="1:6" x14ac:dyDescent="0.2">
      <c r="B21" s="42"/>
      <c r="C21" s="42"/>
      <c r="D21" s="42"/>
      <c r="E21" s="42"/>
      <c r="F21" s="42"/>
    </row>
    <row r="22" spans="1:6" x14ac:dyDescent="0.2">
      <c r="B22" s="42"/>
      <c r="C22" s="42"/>
      <c r="D22" s="42">
        <f>D19-'سود سپرده بانکی'!G17</f>
        <v>0</v>
      </c>
      <c r="E22" s="42"/>
      <c r="F22" s="42">
        <f>F19-'سود سپرده بانکی'!M17</f>
        <v>0</v>
      </c>
    </row>
    <row r="23" spans="1:6" x14ac:dyDescent="0.2">
      <c r="B23" s="42"/>
      <c r="C23" s="42"/>
      <c r="D23" s="42"/>
      <c r="E23" s="42"/>
      <c r="F23" s="42"/>
    </row>
    <row r="24" spans="1:6" x14ac:dyDescent="0.2">
      <c r="B24" s="42"/>
      <c r="C24" s="42"/>
      <c r="D24" s="42"/>
      <c r="E24" s="42"/>
      <c r="F24" s="42"/>
    </row>
    <row r="25" spans="1:6" x14ac:dyDescent="0.2">
      <c r="B25" s="42"/>
      <c r="C25" s="42"/>
      <c r="D25" s="42"/>
      <c r="E25" s="42"/>
      <c r="F25" s="42"/>
    </row>
    <row r="26" spans="1:6" x14ac:dyDescent="0.2">
      <c r="B26" s="42"/>
      <c r="C26" s="42"/>
      <c r="D26" s="42"/>
      <c r="E26" s="42"/>
      <c r="F26" s="42"/>
    </row>
    <row r="27" spans="1:6" x14ac:dyDescent="0.2">
      <c r="B27" s="42"/>
      <c r="C27" s="42"/>
      <c r="D27" s="42"/>
      <c r="E27" s="42"/>
      <c r="F27" s="42"/>
    </row>
    <row r="28" spans="1:6" x14ac:dyDescent="0.2">
      <c r="B28" s="42"/>
      <c r="C28" s="42"/>
      <c r="D28" s="42"/>
      <c r="E28" s="42"/>
      <c r="F28" s="42"/>
    </row>
    <row r="29" spans="1:6" x14ac:dyDescent="0.2">
      <c r="B29" s="42"/>
      <c r="C29" s="42"/>
      <c r="D29" s="42"/>
      <c r="E29" s="42"/>
      <c r="F29" s="42"/>
    </row>
    <row r="30" spans="1:6" x14ac:dyDescent="0.2">
      <c r="B30" s="42"/>
      <c r="C30" s="42"/>
      <c r="D30" s="42"/>
      <c r="E30" s="42"/>
      <c r="F30" s="42"/>
    </row>
  </sheetData>
  <mergeCells count="6">
    <mergeCell ref="A19:B19"/>
    <mergeCell ref="A7:B7"/>
    <mergeCell ref="A1:F1"/>
    <mergeCell ref="A2:F2"/>
    <mergeCell ref="A3:F3"/>
    <mergeCell ref="B5:F5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N28"/>
  <sheetViews>
    <sheetView rightToLeft="1" view="pageBreakPreview" zoomScaleNormal="100" zoomScaleSheetLayoutView="100" workbookViewId="0">
      <selection activeCell="M32" sqref="M32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14" ht="29.1" customHeight="1" x14ac:dyDescent="0.2">
      <c r="A1" s="75" t="s">
        <v>0</v>
      </c>
      <c r="B1" s="75"/>
      <c r="C1" s="75"/>
      <c r="D1" s="75"/>
      <c r="E1" s="75"/>
      <c r="F1" s="75"/>
    </row>
    <row r="2" spans="1:14" ht="21.75" customHeight="1" x14ac:dyDescent="0.2">
      <c r="A2" s="75" t="s">
        <v>51</v>
      </c>
      <c r="B2" s="75"/>
      <c r="C2" s="75"/>
      <c r="D2" s="75"/>
      <c r="E2" s="75"/>
      <c r="F2" s="75"/>
    </row>
    <row r="3" spans="1:14" ht="21.75" customHeight="1" x14ac:dyDescent="0.2">
      <c r="A3" s="75" t="s">
        <v>2</v>
      </c>
      <c r="B3" s="75"/>
      <c r="C3" s="75"/>
      <c r="D3" s="75"/>
      <c r="E3" s="75"/>
      <c r="F3" s="75"/>
    </row>
    <row r="4" spans="1:14" ht="14.45" customHeight="1" x14ac:dyDescent="0.2"/>
    <row r="5" spans="1:14" ht="29.1" customHeight="1" x14ac:dyDescent="0.2">
      <c r="A5" s="1" t="s">
        <v>103</v>
      </c>
      <c r="B5" s="76" t="s">
        <v>66</v>
      </c>
      <c r="C5" s="76"/>
      <c r="D5" s="76"/>
      <c r="E5" s="76"/>
      <c r="F5" s="76"/>
    </row>
    <row r="6" spans="1:14" ht="14.45" customHeight="1" x14ac:dyDescent="0.2">
      <c r="D6" s="2" t="s">
        <v>70</v>
      </c>
      <c r="F6" s="2" t="s">
        <v>9</v>
      </c>
    </row>
    <row r="7" spans="1:14" ht="14.45" customHeight="1" x14ac:dyDescent="0.2">
      <c r="A7" s="77" t="s">
        <v>66</v>
      </c>
      <c r="B7" s="77"/>
      <c r="D7" s="4" t="s">
        <v>48</v>
      </c>
      <c r="F7" s="4" t="s">
        <v>48</v>
      </c>
    </row>
    <row r="8" spans="1:14" ht="21.75" customHeight="1" x14ac:dyDescent="0.2">
      <c r="A8" s="80" t="s">
        <v>66</v>
      </c>
      <c r="B8" s="80"/>
      <c r="D8" s="6">
        <v>977815810</v>
      </c>
      <c r="F8" s="6">
        <v>1427101288</v>
      </c>
    </row>
    <row r="9" spans="1:14" ht="21.75" customHeight="1" x14ac:dyDescent="0.2">
      <c r="A9" s="81" t="s">
        <v>104</v>
      </c>
      <c r="B9" s="81"/>
      <c r="D9" s="33">
        <v>0</v>
      </c>
      <c r="F9" s="9">
        <v>32366757</v>
      </c>
    </row>
    <row r="10" spans="1:14" ht="21.75" customHeight="1" x14ac:dyDescent="0.2">
      <c r="A10" s="82" t="s">
        <v>105</v>
      </c>
      <c r="B10" s="82"/>
      <c r="D10" s="13">
        <v>52543124</v>
      </c>
      <c r="F10" s="13">
        <v>3017486729</v>
      </c>
    </row>
    <row r="11" spans="1:14" ht="21.75" customHeight="1" x14ac:dyDescent="0.2">
      <c r="A11" s="78" t="s">
        <v>41</v>
      </c>
      <c r="B11" s="78"/>
      <c r="D11" s="16">
        <v>1030358934</v>
      </c>
      <c r="F11" s="16">
        <v>4476954774</v>
      </c>
    </row>
    <row r="14" spans="1:14" x14ac:dyDescent="0.2">
      <c r="A14" s="42"/>
      <c r="B14" s="42"/>
      <c r="C14" s="42"/>
      <c r="D14" s="42"/>
      <c r="E14" s="42"/>
      <c r="F14" s="42"/>
      <c r="G14" s="42"/>
      <c r="H14" s="42"/>
      <c r="N14" s="28"/>
    </row>
    <row r="15" spans="1:14" x14ac:dyDescent="0.2">
      <c r="A15" s="42"/>
      <c r="B15" s="42"/>
      <c r="C15" s="42"/>
      <c r="D15" s="42"/>
      <c r="E15" s="42"/>
      <c r="F15" s="42"/>
      <c r="G15" s="42"/>
      <c r="H15" s="42"/>
      <c r="N15" s="28"/>
    </row>
    <row r="16" spans="1:14" x14ac:dyDescent="0.2">
      <c r="A16" s="42"/>
      <c r="B16" s="42"/>
      <c r="C16" s="42"/>
      <c r="D16" s="42"/>
      <c r="E16" s="42"/>
      <c r="F16" s="42"/>
      <c r="G16" s="42"/>
      <c r="H16" s="42"/>
    </row>
    <row r="17" spans="1:8" x14ac:dyDescent="0.2">
      <c r="D17" s="43"/>
      <c r="F17" s="43"/>
    </row>
    <row r="18" spans="1:8" x14ac:dyDescent="0.2">
      <c r="A18" s="42"/>
      <c r="B18" s="42"/>
      <c r="C18" s="42"/>
      <c r="D18" s="42"/>
      <c r="E18" s="42"/>
      <c r="F18" s="42"/>
      <c r="G18" s="42"/>
      <c r="H18" s="42"/>
    </row>
    <row r="19" spans="1:8" x14ac:dyDescent="0.2">
      <c r="A19" s="42"/>
      <c r="B19" s="42"/>
      <c r="C19" s="42"/>
      <c r="D19" s="42"/>
      <c r="E19" s="42"/>
      <c r="F19" s="42"/>
      <c r="G19" s="42"/>
      <c r="H19" s="42"/>
    </row>
    <row r="20" spans="1:8" x14ac:dyDescent="0.2">
      <c r="A20" s="42"/>
      <c r="B20" s="42"/>
      <c r="C20" s="42"/>
      <c r="D20" s="42"/>
      <c r="E20" s="42"/>
      <c r="F20" s="42"/>
      <c r="G20" s="42"/>
      <c r="H20" s="42"/>
    </row>
    <row r="22" spans="1:8" x14ac:dyDescent="0.2">
      <c r="A22" s="42"/>
      <c r="B22" s="42"/>
      <c r="C22" s="42"/>
      <c r="D22" s="42"/>
      <c r="E22" s="42"/>
      <c r="F22" s="42"/>
      <c r="G22" s="42"/>
      <c r="H22" s="42"/>
    </row>
    <row r="23" spans="1:8" x14ac:dyDescent="0.2">
      <c r="A23" s="42"/>
      <c r="B23" s="42"/>
      <c r="C23" s="42"/>
      <c r="D23" s="42"/>
      <c r="E23" s="42"/>
      <c r="F23" s="42"/>
      <c r="G23" s="42"/>
      <c r="H23" s="42"/>
    </row>
    <row r="24" spans="1:8" x14ac:dyDescent="0.2">
      <c r="A24" s="42"/>
      <c r="B24" s="42"/>
      <c r="C24" s="42"/>
      <c r="D24" s="42"/>
      <c r="E24" s="42"/>
      <c r="F24" s="42"/>
      <c r="G24" s="42"/>
      <c r="H24" s="42"/>
    </row>
    <row r="26" spans="1:8" x14ac:dyDescent="0.2">
      <c r="A26" s="42"/>
      <c r="B26" s="42"/>
      <c r="C26" s="42"/>
      <c r="D26" s="42"/>
      <c r="E26" s="42"/>
      <c r="F26" s="42"/>
      <c r="G26" s="42"/>
      <c r="H26" s="42"/>
    </row>
    <row r="27" spans="1:8" x14ac:dyDescent="0.2">
      <c r="A27" s="42"/>
      <c r="B27" s="42"/>
      <c r="C27" s="42"/>
      <c r="D27" s="42"/>
      <c r="E27" s="42"/>
      <c r="F27" s="42"/>
      <c r="G27" s="42"/>
      <c r="H27" s="42"/>
    </row>
    <row r="28" spans="1:8" x14ac:dyDescent="0.2">
      <c r="A28" s="42"/>
      <c r="B28" s="42"/>
      <c r="C28" s="42"/>
      <c r="D28" s="42"/>
      <c r="E28" s="42"/>
      <c r="F28" s="42"/>
      <c r="G28" s="42"/>
      <c r="H28" s="42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صورت وضعیت</vt:lpstr>
      <vt:lpstr>سهام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Azam Beik</dc:creator>
  <dc:description/>
  <cp:lastModifiedBy>Kimya Behzad Nezhad</cp:lastModifiedBy>
  <dcterms:created xsi:type="dcterms:W3CDTF">2026-07-25T07:36:39Z</dcterms:created>
  <dcterms:modified xsi:type="dcterms:W3CDTF">2026-07-29T10:04:56Z</dcterms:modified>
</cp:coreProperties>
</file>