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02 اردیبهشت\"/>
    </mc:Choice>
  </mc:AlternateContent>
  <xr:revisionPtr revIDLastSave="0" documentId="13_ncr:1_{DB2BF51F-E881-46EA-B53E-84605E4822B3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10" hidden="1">'درآمد سرمایه گذاری در اوراق به'!$A$8:$R$8</definedName>
    <definedName name="_xlnm._FilterDatabase" localSheetId="8" hidden="1">'درآمد سرمایه گذاری در سهام'!$A$9:$V$9</definedName>
    <definedName name="_xlnm._FilterDatabase" localSheetId="20" hidden="1">'درآمد ناشی از تغییر قیمت اوراق'!$A$8:$R$8</definedName>
    <definedName name="_xlnm._FilterDatabase" localSheetId="18" hidden="1">'درآمد ناشی از فروش'!$A$15:$R$15</definedName>
    <definedName name="_xlnm._FilterDatabase" localSheetId="6" hidden="1">سپرده!$A$8:$N$8</definedName>
    <definedName name="_xlnm._FilterDatabase" localSheetId="1" hidden="1">سهام!$A$9:$AC$9</definedName>
    <definedName name="_xlnm._FilterDatabase" localSheetId="16" hidden="1">'سود اوراق بهادار'!$A$7:$T$7</definedName>
    <definedName name="_xlnm.Print_Area" localSheetId="4">اوراق!$A$1:$AM$10</definedName>
    <definedName name="_xlnm.Print_Area" localSheetId="2">'اوراق مشتقه'!$A$1:$AX$36</definedName>
    <definedName name="_xlnm.Print_Area" localSheetId="5">'تعدیل قیمت'!$A$1:$N$10</definedName>
    <definedName name="_xlnm.Print_Area" localSheetId="7">درآمد!$A$1:$K$15</definedName>
    <definedName name="_xlnm.Print_Area" localSheetId="19">'درآمد اعمال اختیار'!$A$1:$Z$8</definedName>
    <definedName name="_xlnm.Print_Area" localSheetId="12">'درآمد سپرده بانکی'!$A$1:$K$24</definedName>
    <definedName name="_xlnm.Print_Area" localSheetId="10">'درآمد سرمایه گذاری در اوراق به'!$A$1:$S$19</definedName>
    <definedName name="_xlnm.Print_Area" localSheetId="8">'درآمد سرمایه گذاری در سهام'!$A$1:$W$41</definedName>
    <definedName name="_xlnm.Print_Area" localSheetId="9">'درآمد سرمایه گذاری در صندوق'!$A$1:$X$12</definedName>
    <definedName name="_xlnm.Print_Area" localSheetId="14">'درآمد سود سهام'!$A$1:$T$13</definedName>
    <definedName name="_xlnm.Print_Area" localSheetId="15">'درآمد سود صندوق'!$A$1:$L$7</definedName>
    <definedName name="_xlnm.Print_Area" localSheetId="20">'درآمد ناشی از تغییر قیمت اوراق'!$A$1:$R$32</definedName>
    <definedName name="_xlnm.Print_Area" localSheetId="18">'درآمد ناشی از فروش'!$A$1:$R$26</definedName>
    <definedName name="_xlnm.Print_Area" localSheetId="13">'سایر درآمدها'!$A$1:$G$13</definedName>
    <definedName name="_xlnm.Print_Area" localSheetId="6">سپرده!$A$1:$L$20</definedName>
    <definedName name="_xlnm.Print_Area" localSheetId="1">سهام!$A$1:$AA$33</definedName>
    <definedName name="_xlnm.Print_Area" localSheetId="16">'سود اوراق بهادار'!$A$1:$U$16</definedName>
    <definedName name="_xlnm.Print_Area" localSheetId="17">'سود سپرده بانکی'!$A$1:$N$24</definedName>
    <definedName name="_xlnm.Print_Area" localSheetId="0">'صورت وضعیت'!$A$1:$B$28</definedName>
    <definedName name="_xlnm.Print_Area" localSheetId="11">'مبالغ تخصیصی اوراق'!$A$1:$R$40</definedName>
    <definedName name="_xlnm.Print_Area" localSheetId="3">'واحدهای صندوق'!$A$1:$AB$12</definedName>
  </definedNames>
  <calcPr calcId="191029"/>
</workbook>
</file>

<file path=xl/calcChain.xml><?xml version="1.0" encoding="utf-8"?>
<calcChain xmlns="http://schemas.openxmlformats.org/spreadsheetml/2006/main">
  <c r="I30" i="21" l="1"/>
  <c r="G30" i="21"/>
  <c r="E30" i="21"/>
  <c r="M30" i="21"/>
  <c r="O30" i="21"/>
  <c r="Q30" i="21"/>
  <c r="T15" i="9"/>
  <c r="J39" i="9"/>
  <c r="F39" i="9"/>
  <c r="T9" i="9"/>
  <c r="V9" i="9" s="1"/>
  <c r="L9" i="9"/>
  <c r="V15" i="9"/>
  <c r="L15" i="9"/>
  <c r="H22" i="13"/>
  <c r="D22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9" i="13"/>
  <c r="A8" i="13"/>
  <c r="M21" i="18"/>
  <c r="G21" i="18"/>
  <c r="M20" i="18"/>
  <c r="G20" i="18"/>
  <c r="M19" i="18"/>
  <c r="G19" i="18"/>
  <c r="M18" i="18"/>
  <c r="G18" i="18"/>
  <c r="M17" i="18"/>
  <c r="G17" i="18"/>
  <c r="M16" i="18"/>
  <c r="G16" i="18"/>
  <c r="M15" i="18"/>
  <c r="G15" i="18"/>
  <c r="M14" i="18"/>
  <c r="G14" i="18"/>
  <c r="M13" i="18"/>
  <c r="G13" i="18"/>
  <c r="M12" i="18"/>
  <c r="G12" i="18"/>
  <c r="M11" i="18"/>
  <c r="G11" i="18"/>
  <c r="M10" i="18"/>
  <c r="G10" i="18"/>
  <c r="M9" i="18"/>
  <c r="G9" i="18"/>
  <c r="M8" i="18"/>
  <c r="M22" i="18" s="1"/>
  <c r="G8" i="18"/>
  <c r="G22" i="18" s="1"/>
  <c r="E22" i="18"/>
  <c r="I22" i="18"/>
  <c r="K22" i="18"/>
  <c r="C22" i="18"/>
  <c r="L10" i="10"/>
  <c r="W10" i="10"/>
  <c r="W9" i="10"/>
  <c r="L9" i="10"/>
  <c r="R39" i="9"/>
  <c r="P39" i="9"/>
  <c r="N39" i="9"/>
  <c r="T25" i="9"/>
  <c r="V25" i="9" s="1"/>
  <c r="L25" i="9"/>
  <c r="D39" i="9"/>
  <c r="H39" i="9"/>
  <c r="T10" i="9"/>
  <c r="V10" i="9" s="1"/>
  <c r="T14" i="9"/>
  <c r="V14" i="9" s="1"/>
  <c r="T37" i="9"/>
  <c r="V37" i="9" s="1"/>
  <c r="T12" i="9"/>
  <c r="V12" i="9" s="1"/>
  <c r="T13" i="9"/>
  <c r="V13" i="9" s="1"/>
  <c r="T34" i="9"/>
  <c r="V34" i="9" s="1"/>
  <c r="T35" i="9"/>
  <c r="V35" i="9" s="1"/>
  <c r="T18" i="9"/>
  <c r="V18" i="9" s="1"/>
  <c r="T29" i="9"/>
  <c r="V29" i="9" s="1"/>
  <c r="T33" i="9"/>
  <c r="V33" i="9" s="1"/>
  <c r="T30" i="9"/>
  <c r="V30" i="9" s="1"/>
  <c r="T24" i="9"/>
  <c r="V24" i="9" s="1"/>
  <c r="T19" i="9"/>
  <c r="V19" i="9" s="1"/>
  <c r="T31" i="9"/>
  <c r="V31" i="9" s="1"/>
  <c r="T32" i="9"/>
  <c r="V32" i="9" s="1"/>
  <c r="T20" i="9"/>
  <c r="V20" i="9" s="1"/>
  <c r="T36" i="9"/>
  <c r="V36" i="9" s="1"/>
  <c r="T21" i="9"/>
  <c r="V21" i="9" s="1"/>
  <c r="T27" i="9"/>
  <c r="V27" i="9" s="1"/>
  <c r="T16" i="9"/>
  <c r="V16" i="9" s="1"/>
  <c r="T17" i="9"/>
  <c r="V17" i="9" s="1"/>
  <c r="T23" i="9"/>
  <c r="V23" i="9" s="1"/>
  <c r="T28" i="9"/>
  <c r="V28" i="9" s="1"/>
  <c r="T26" i="9"/>
  <c r="V26" i="9" s="1"/>
  <c r="T22" i="9"/>
  <c r="V22" i="9" s="1"/>
  <c r="T38" i="9"/>
  <c r="V38" i="9" s="1"/>
  <c r="T11" i="9"/>
  <c r="V11" i="9" s="1"/>
  <c r="L38" i="9"/>
  <c r="M8" i="15"/>
  <c r="M10" i="15"/>
  <c r="M9" i="15"/>
  <c r="S11" i="15"/>
  <c r="S8" i="15"/>
  <c r="S9" i="15"/>
  <c r="S10" i="15"/>
  <c r="O11" i="15"/>
  <c r="F12" i="8"/>
  <c r="F10" i="8"/>
  <c r="J10" i="8" s="1"/>
  <c r="L18" i="7"/>
  <c r="L9" i="7"/>
  <c r="L11" i="7"/>
  <c r="L13" i="7"/>
  <c r="L10" i="9"/>
  <c r="L14" i="9"/>
  <c r="L37" i="9"/>
  <c r="L12" i="9"/>
  <c r="L13" i="9"/>
  <c r="L34" i="9"/>
  <c r="L35" i="9"/>
  <c r="L18" i="9"/>
  <c r="L29" i="9"/>
  <c r="L33" i="9"/>
  <c r="L30" i="9"/>
  <c r="L24" i="9"/>
  <c r="L19" i="9"/>
  <c r="L31" i="9"/>
  <c r="L32" i="9"/>
  <c r="L20" i="9"/>
  <c r="L36" i="9"/>
  <c r="L21" i="9"/>
  <c r="L27" i="9"/>
  <c r="L16" i="9"/>
  <c r="L17" i="9"/>
  <c r="L23" i="9"/>
  <c r="L28" i="9"/>
  <c r="L26" i="9"/>
  <c r="L22" i="9"/>
  <c r="L11" i="9"/>
  <c r="H10" i="8"/>
  <c r="H9" i="8"/>
  <c r="H12" i="8"/>
  <c r="J9" i="8"/>
  <c r="J12" i="8"/>
  <c r="L10" i="7"/>
  <c r="L12" i="7"/>
  <c r="L16" i="7"/>
  <c r="L15" i="7"/>
  <c r="L17" i="7"/>
  <c r="L14" i="7"/>
  <c r="AA27" i="2"/>
  <c r="AA26" i="2"/>
  <c r="AA17" i="2"/>
  <c r="AA29" i="2"/>
  <c r="AA30" i="2"/>
  <c r="AA14" i="2"/>
  <c r="AA20" i="2"/>
  <c r="AA16" i="2"/>
  <c r="AA10" i="2"/>
  <c r="AA12" i="2"/>
  <c r="AA22" i="2"/>
  <c r="AA11" i="2"/>
  <c r="AA23" i="2"/>
  <c r="AA18" i="2"/>
  <c r="AA13" i="2"/>
  <c r="AA25" i="2"/>
  <c r="AA24" i="2"/>
  <c r="AA28" i="2"/>
  <c r="AA15" i="2"/>
  <c r="AA9" i="2"/>
  <c r="AA19" i="2"/>
  <c r="AA21" i="2"/>
  <c r="AA31" i="2" l="1"/>
  <c r="V39" i="9"/>
  <c r="L39" i="9"/>
  <c r="T39" i="9"/>
  <c r="F8" i="8"/>
  <c r="F13" i="8" s="1"/>
  <c r="F11" i="8"/>
  <c r="H11" i="8" l="1"/>
  <c r="J11" i="8"/>
  <c r="H8" i="8"/>
  <c r="J8" i="8"/>
  <c r="J13" i="8" s="1"/>
  <c r="H13" i="8" l="1"/>
</calcChain>
</file>

<file path=xl/sharedStrings.xml><?xml version="1.0" encoding="utf-8"?>
<sst xmlns="http://schemas.openxmlformats.org/spreadsheetml/2006/main" count="544" uniqueCount="223">
  <si>
    <t>صندوق سرمایه گذاری طلای نور امین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</si>
  <si>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</si>
  <si>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</si>
  <si>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</si>
  <si>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</si>
  <si>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</si>
  <si>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</si>
  <si>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</si>
  <si>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</si>
  <si>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</si>
  <si>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</si>
  <si>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</si>
  <si>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</si>
  <si>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</si>
  <si>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</si>
  <si>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</si>
  <si>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</si>
  <si>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</si>
  <si>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</si>
  <si>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</si>
  <si>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</si>
  <si>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</si>
  <si>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</si>
  <si>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</si>
  <si>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</si>
  <si>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</si>
  <si>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</si>
  <si>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</si>
  <si>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</si>
  <si>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</si>
  <si>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</si>
  <si>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</si>
  <si>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</si>
  <si>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</si>
  <si>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</si>
  <si>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</si>
  <si>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</si>
  <si>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</si>
  <si>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</si>
  <si>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</si>
  <si>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شمش طلا GoldBar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</si>
  <si>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</si>
  <si>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</si>
  <si>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</si>
  <si>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</si>
  <si>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</si>
  <si>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</si>
  <si>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</si>
  <si>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</si>
  <si>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</si>
  <si>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</si>
  <si>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</si>
  <si>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</si>
  <si>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</si>
  <si>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</si>
  <si>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</si>
  <si>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</si>
  <si>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</si>
  <si>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</si>
  <si>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</si>
  <si>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</si>
  <si>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</si>
  <si>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</si>
  <si>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</si>
  <si>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</si>
  <si>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</si>
  <si>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</si>
  <si>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</si>
  <si>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</si>
  <si>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</si>
  <si>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</si>
  <si>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</si>
  <si>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</si>
  <si>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</si>
  <si>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</si>
  <si>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</si>
  <si>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</si>
  <si>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</si>
  <si>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</si>
  <si>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</si>
  <si>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</si>
  <si>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</si>
  <si>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</si>
  <si>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</si>
  <si>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</si>
  <si>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</si>
  <si>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</si>
  <si>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</si>
  <si>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</si>
  <si>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</si>
  <si>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</si>
  <si>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</si>
  <si>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</si>
  <si>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</si>
  <si>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</si>
  <si>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</si>
  <si>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</si>
  <si>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</si>
  <si>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</si>
  <si>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</si>
  <si>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</si>
  <si>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</si>
  <si>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</si>
  <si>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</si>
  <si>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</si>
  <si>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</si>
  <si>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</si>
  <si>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</si>
  <si>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</si>
  <si>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ملی‌ صنایع‌ مس‌ ایران‌</t>
  </si>
  <si>
    <t>تامین سرمایه امین</t>
  </si>
  <si>
    <t>صنایع شیمیایی کیمیاگران امروز</t>
  </si>
  <si>
    <t>صنایع غذایی رضوی</t>
  </si>
  <si>
    <t>مهرمام میهن</t>
  </si>
  <si>
    <t>سرمایه گذاری پایا تدبیرپارسا</t>
  </si>
  <si>
    <t>سرمایه گذاری مهر</t>
  </si>
  <si>
    <t>-2-2</t>
  </si>
  <si>
    <t>درآمد حاصل از سرمایه­گذاری در واحدهای صندوق</t>
  </si>
  <si>
    <t>درآمد سود صندوق</t>
  </si>
  <si>
    <t>صندوق س.پشتوانه طلا نهایت نگر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</si>
  <si>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</si>
  <si>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</si>
  <si>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</si>
  <si>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</si>
  <si>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صند412-بدون ضامن</t>
  </si>
  <si>
    <t>صکوک اجاره صند502-بدون ضامن</t>
  </si>
  <si>
    <t>اجاره تامین اجتماعی14050509</t>
  </si>
  <si>
    <t>مرابحه س. و توسعه کیش14050724</t>
  </si>
  <si>
    <t>اسنادخزانه-م4بودجه01-040917</t>
  </si>
  <si>
    <t>اسنادخزانه-م7بودجه01-040714</t>
  </si>
  <si>
    <t>مرابحه عام دولت 166-ش.خ050419</t>
  </si>
  <si>
    <t>مرابحه عام دولت223-ش.خ070431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</si>
  <si>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</si>
  <si>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</si>
  <si>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</si>
  <si>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</si>
  <si>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</si>
  <si>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</si>
  <si>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</si>
  <si>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</si>
  <si>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</si>
  <si>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</si>
  <si>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</si>
  <si>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</si>
  <si>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</si>
  <si>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</si>
  <si>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</si>
  <si>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</si>
  <si>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</si>
  <si>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</si>
  <si>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</si>
  <si>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</si>
  <si>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</si>
  <si>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</si>
  <si>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</si>
  <si>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</si>
  <si>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</si>
  <si>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</si>
  <si>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</si>
  <si>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</si>
  <si>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</si>
  <si>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</si>
  <si>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</si>
  <si>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</si>
  <si>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</si>
  <si>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</si>
  <si>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</si>
  <si>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</si>
  <si>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</si>
  <si>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</si>
  <si>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</si>
  <si>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1404/04/31</t>
  </si>
  <si>
    <t>1404/05/09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</si>
  <si>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</si>
  <si>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</si>
  <si>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</si>
  <si>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</si>
  <si>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</si>
  <si>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</si>
  <si>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</si>
  <si>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</si>
  <si>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</si>
  <si>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</si>
  <si>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1407/04/31</t>
  </si>
  <si>
    <t>1405/04/19</t>
  </si>
  <si>
    <t>1405/07/24</t>
  </si>
  <si>
    <t>1405/05/09</t>
  </si>
  <si>
    <t>1405/02/10</t>
  </si>
  <si>
    <t>1404/12/23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</si>
  <si>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</si>
  <si>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</si>
  <si>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</si>
  <si>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</si>
  <si>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</si>
  <si>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</si>
  <si>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</si>
  <si>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</si>
  <si>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</si>
  <si>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</si>
  <si>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</si>
  <si>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</si>
  <si>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</si>
  <si>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</si>
  <si>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</si>
  <si>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</si>
  <si>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</si>
  <si>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کوتاه مدت بانک پارسیان</t>
  </si>
  <si>
    <t>سپرده کوتاه مدت بانک اقتصاد نوین</t>
  </si>
  <si>
    <t>سپرده کوتاه مدت بانک پاسارگاد</t>
  </si>
  <si>
    <t>سپرده کوتاه مدت بانک خاورمیانه</t>
  </si>
  <si>
    <t>سپرده کوتاه مدت بانک دی</t>
  </si>
  <si>
    <t>سپرده کوتاه مدت بانک سپه</t>
  </si>
  <si>
    <t>سپرده کوتاه مدت بانک صادرات</t>
  </si>
  <si>
    <t>سپرده کوتاه مدت بانک گردشگری</t>
  </si>
  <si>
    <t>سپرده کوتاه مدت بانک ملت</t>
  </si>
  <si>
    <t>شرکت‌های سرمایه گذاری زیر مجموعه سهام عدالت</t>
  </si>
  <si>
    <t>---</t>
  </si>
  <si>
    <t>سپرده بلند مدت بانک پاسارگاد</t>
  </si>
  <si>
    <t>سپرده بلند مدت بانک دی</t>
  </si>
  <si>
    <t>سپرده بلند مدت بانک صادرات</t>
  </si>
  <si>
    <t>سپرده بلند مدت بانک گردشگری</t>
  </si>
  <si>
    <t>سپرده بلند مدت بانک ملت</t>
  </si>
  <si>
    <t>سپرده کوتاه مدت بانک اقتصادنوین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</si>
</sst>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10" fontId="4" fillId="0" borderId="0" xfId="2" applyNumberFormat="1" applyFont="1" applyFill="1" applyAlignment="1">
      <alignment horizontal="right" vertical="top"/>
    </xf>
    <xf numFmtId="10" fontId="4" fillId="0" borderId="5" xfId="2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 readingOrder="2"/>
    </xf>
    <xf numFmtId="0" fontId="3" fillId="0" borderId="3" xfId="0" applyFont="1" applyFill="1" applyBorder="1" applyAlignment="1">
      <alignment horizontal="center" vertical="center" readingOrder="2"/>
    </xf>
    <xf numFmtId="0" fontId="0" fillId="0" borderId="0" xfId="0" applyAlignment="1">
      <alignment horizontal="left" vertical="center" readingOrder="2"/>
    </xf>
    <xf numFmtId="0" fontId="0" fillId="0" borderId="2" xfId="0" applyBorder="1" applyAlignment="1">
      <alignment horizontal="left" vertical="center" readingOrder="2"/>
    </xf>
    <xf numFmtId="10" fontId="4" fillId="0" borderId="0" xfId="2" applyNumberFormat="1" applyFont="1" applyFill="1" applyAlignment="1">
      <alignment horizontal="right" vertical="center" readingOrder="2"/>
    </xf>
    <xf numFmtId="10" fontId="4" fillId="0" borderId="5" xfId="2" applyNumberFormat="1" applyFont="1" applyFill="1" applyBorder="1" applyAlignment="1">
      <alignment horizontal="right" vertical="center" readingOrder="2"/>
    </xf>
    <xf numFmtId="0" fontId="0" fillId="0" borderId="0" xfId="0" applyAlignment="1">
      <alignment vertical="center" readingOrder="2"/>
    </xf>
    <xf numFmtId="0" fontId="2" fillId="0" borderId="0" xfId="0" applyFont="1" applyFill="1" applyAlignment="1">
      <alignment vertical="center" readingOrder="2"/>
    </xf>
    <xf numFmtId="10" fontId="4" fillId="0" borderId="0" xfId="2" applyNumberFormat="1" applyFont="1" applyFill="1" applyAlignment="1">
      <alignment vertical="center" readingOrder="2"/>
    </xf>
    <xf numFmtId="10" fontId="4" fillId="0" borderId="5" xfId="2" applyNumberFormat="1" applyFont="1" applyFill="1" applyBorder="1" applyAlignment="1">
      <alignment vertical="center" readingOrder="2"/>
    </xf>
    <xf numFmtId="3" fontId="0" fillId="0" borderId="0" xfId="0" applyNumberFormat="1" applyAlignment="1">
      <alignment vertical="center" readingOrder="2"/>
    </xf>
    <xf numFmtId="0" fontId="0" fillId="0" borderId="0" xfId="0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quotePrefix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4" fillId="0" borderId="0" xfId="1" applyNumberFormat="1" applyFont="1" applyFill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164" fontId="3" fillId="0" borderId="3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center" vertical="center" readingOrder="2"/>
    </xf>
    <xf numFmtId="164" fontId="0" fillId="0" borderId="2" xfId="1" applyNumberFormat="1" applyFont="1" applyBorder="1" applyAlignment="1">
      <alignment horizontal="center" vertical="center" readingOrder="2"/>
    </xf>
    <xf numFmtId="164" fontId="3" fillId="0" borderId="1" xfId="1" applyNumberFormat="1" applyFont="1" applyFill="1" applyBorder="1" applyAlignment="1">
      <alignment horizontal="center" vertical="center" readingOrder="2"/>
    </xf>
    <xf numFmtId="164" fontId="3" fillId="0" borderId="3" xfId="1" applyNumberFormat="1" applyFont="1" applyFill="1" applyBorder="1" applyAlignment="1">
      <alignment horizontal="center" vertical="center" readingOrder="2"/>
    </xf>
    <xf numFmtId="164" fontId="0" fillId="0" borderId="0" xfId="1" applyNumberFormat="1" applyFont="1" applyAlignment="1">
      <alignment vertical="center" readingOrder="2"/>
    </xf>
    <xf numFmtId="164" fontId="4" fillId="0" borderId="2" xfId="1" applyNumberFormat="1" applyFont="1" applyFill="1" applyBorder="1" applyAlignment="1">
      <alignment vertical="center" readingOrder="2"/>
    </xf>
    <xf numFmtId="164" fontId="4" fillId="0" borderId="0" xfId="1" applyNumberFormat="1" applyFont="1" applyFill="1" applyAlignment="1">
      <alignment vertical="center" readingOrder="2"/>
    </xf>
    <xf numFmtId="164" fontId="4" fillId="0" borderId="0" xfId="1" applyNumberFormat="1" applyFont="1" applyFill="1" applyBorder="1" applyAlignment="1">
      <alignment vertical="center" readingOrder="2"/>
    </xf>
    <xf numFmtId="164" fontId="4" fillId="0" borderId="5" xfId="1" applyNumberFormat="1" applyFont="1" applyFill="1" applyBorder="1" applyAlignment="1">
      <alignment vertical="center" readingOrder="2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0" fillId="0" borderId="2" xfId="1" applyNumberFormat="1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0" fillId="0" borderId="0" xfId="1" applyNumberFormat="1" applyFont="1" applyBorder="1" applyAlignment="1">
      <alignment horizontal="left" vertical="center"/>
    </xf>
    <xf numFmtId="164" fontId="4" fillId="0" borderId="4" xfId="1" quotePrefix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 vertical="center" readingOrder="2"/>
    </xf>
    <xf numFmtId="164" fontId="4" fillId="0" borderId="0" xfId="1" applyNumberFormat="1" applyFont="1" applyFill="1" applyAlignment="1">
      <alignment horizontal="right" vertical="center" readingOrder="2"/>
    </xf>
    <xf numFmtId="164" fontId="4" fillId="0" borderId="5" xfId="1" applyNumberFormat="1" applyFont="1" applyFill="1" applyBorder="1" applyAlignment="1">
      <alignment horizontal="right" vertical="center" readingOrder="2"/>
    </xf>
    <xf numFmtId="164" fontId="0" fillId="0" borderId="0" xfId="1" applyNumberFormat="1" applyFont="1" applyAlignment="1">
      <alignment horizontal="center"/>
    </xf>
    <xf numFmtId="164" fontId="4" fillId="0" borderId="6" xfId="1" applyNumberFormat="1" applyFont="1" applyFill="1" applyBorder="1" applyAlignment="1">
      <alignment horizontal="right" vertical="top"/>
    </xf>
    <xf numFmtId="164" fontId="0" fillId="0" borderId="0" xfId="1" applyNumberFormat="1" applyFont="1" applyBorder="1" applyAlignment="1">
      <alignment horizontal="center" vertical="center" readingOrder="2"/>
    </xf>
    <xf numFmtId="164" fontId="4" fillId="0" borderId="7" xfId="1" applyNumberFormat="1" applyFont="1" applyFill="1" applyBorder="1" applyAlignment="1">
      <alignment vertical="center" readingOrder="2"/>
    </xf>
    <xf numFmtId="164" fontId="4" fillId="0" borderId="8" xfId="1" applyNumberFormat="1" applyFont="1" applyFill="1" applyBorder="1" applyAlignment="1">
      <alignment vertical="center" readingOrder="2"/>
    </xf>
    <xf numFmtId="0" fontId="3" fillId="0" borderId="4" xfId="0" applyFont="1" applyFill="1" applyBorder="1" applyAlignment="1">
      <alignment vertical="center" readingOrder="2"/>
    </xf>
    <xf numFmtId="164" fontId="4" fillId="0" borderId="0" xfId="1" applyNumberFormat="1" applyFont="1" applyFill="1" applyAlignment="1">
      <alignment vertical="top"/>
    </xf>
    <xf numFmtId="164" fontId="4" fillId="0" borderId="4" xfId="1" applyNumberFormat="1" applyFont="1" applyFill="1" applyBorder="1" applyAlignment="1">
      <alignment vertical="top"/>
    </xf>
    <xf numFmtId="164" fontId="4" fillId="0" borderId="5" xfId="1" applyNumberFormat="1" applyFont="1" applyFill="1" applyBorder="1" applyAlignment="1">
      <alignment vertical="top"/>
    </xf>
    <xf numFmtId="164" fontId="4" fillId="0" borderId="2" xfId="1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top"/>
    </xf>
    <xf numFmtId="164" fontId="0" fillId="0" borderId="0" xfId="1" applyNumberFormat="1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readingOrder="2"/>
    </xf>
    <xf numFmtId="0" fontId="3" fillId="0" borderId="5" xfId="0" applyFont="1" applyFill="1" applyBorder="1" applyAlignment="1">
      <alignment vertical="center" readingOrder="2"/>
    </xf>
    <xf numFmtId="0" fontId="3" fillId="0" borderId="4" xfId="0" applyFont="1" applyFill="1" applyBorder="1" applyAlignment="1">
      <alignment horizontal="center" vertical="center" readingOrder="2"/>
    </xf>
    <xf numFmtId="0" fontId="4" fillId="0" borderId="2" xfId="0" applyFont="1" applyFill="1" applyBorder="1" applyAlignment="1">
      <alignment horizontal="right" vertical="center" readingOrder="2"/>
    </xf>
    <xf numFmtId="164" fontId="3" fillId="0" borderId="1" xfId="1" applyNumberFormat="1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readingOrder="2"/>
    </xf>
    <xf numFmtId="164" fontId="3" fillId="0" borderId="3" xfId="1" applyNumberFormat="1" applyFont="1" applyFill="1" applyBorder="1" applyAlignment="1">
      <alignment horizontal="center" vertical="center" readingOrder="2"/>
    </xf>
    <xf numFmtId="164" fontId="3" fillId="0" borderId="8" xfId="1" applyNumberFormat="1" applyFont="1" applyFill="1" applyBorder="1" applyAlignment="1">
      <alignment horizontal="center" vertical="center" readingOrder="2"/>
    </xf>
    <xf numFmtId="0" fontId="1" fillId="0" borderId="0" xfId="0" applyFont="1" applyFill="1" applyAlignment="1">
      <alignment horizontal="center" vertical="center" readingOrder="2"/>
    </xf>
    <xf numFmtId="0" fontId="2" fillId="0" borderId="0" xfId="0" applyFont="1" applyFill="1" applyAlignment="1">
      <alignment vertical="center" readingOrder="2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center" readingOrder="2"/>
    </xf>
    <xf numFmtId="0" fontId="3" fillId="0" borderId="5" xfId="0" applyFont="1" applyFill="1" applyBorder="1" applyAlignment="1">
      <alignment horizontal="center" vertical="center" readingOrder="2"/>
    </xf>
    <xf numFmtId="0" fontId="4" fillId="0" borderId="4" xfId="0" applyFont="1" applyFill="1" applyBorder="1" applyAlignment="1">
      <alignment horizontal="right" vertical="center" readingOrder="2"/>
    </xf>
    <xf numFmtId="0" fontId="2" fillId="0" borderId="0" xfId="0" applyFont="1" applyFill="1" applyAlignment="1">
      <alignment horizontal="right" vertical="center" readingOrder="2"/>
    </xf>
    <xf numFmtId="0" fontId="3" fillId="0" borderId="6" xfId="0" applyFont="1" applyFill="1" applyBorder="1" applyAlignment="1">
      <alignment horizontal="center" vertical="center" readingOrder="2"/>
    </xf>
    <xf numFmtId="164" fontId="0" fillId="0" borderId="0" xfId="1" applyNumberFormat="1" applyFont="1" applyAlignment="1">
      <alignment horizontal="center"/>
    </xf>
    <xf numFmtId="164" fontId="4" fillId="0" borderId="7" xfId="1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152401</xdr:colOff>
      <xdr:row>37</xdr:row>
      <xdr:rowOff>100316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0724BC-C3E1-1750-715E-3BE916E9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86324" y="0"/>
          <a:ext cx="4562475" cy="6443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"/>
  <sheetViews>
    <sheetView rightToLeft="1" tabSelected="1" view="pageBreakPreview" zoomScaleNormal="100" zoomScaleSheetLayoutView="100" workbookViewId="0">
      <selection activeCell="C23" sqref="C23"/>
    </sheetView>
  </sheetViews>
  <sheetFormatPr defaultRowHeight="12.75" x14ac:dyDescent="0.2"/>
  <cols>
    <col min="1" max="1" width="20.7109375" customWidth="1"/>
    <col min="2" max="2" width="45.42578125" customWidth="1"/>
    <col min="3" max="3" width="20.7109375" customWidth="1"/>
  </cols>
  <sheetData>
    <row r="1" spans="1:3" ht="29.1" customHeight="1" x14ac:dyDescent="0.2">
      <c r="A1" s="107" t="s">
        <v>0</v>
      </c>
      <c r="B1" s="107"/>
      <c r="C1" s="107"/>
    </row>
    <row r="2" spans="1:3" ht="21.75" customHeight="1" x14ac:dyDescent="0.2">
      <c r="A2" s="107" t="s">
        <v>1</v>
      </c>
      <c r="B2" s="107"/>
      <c r="C2" s="107"/>
    </row>
    <row r="3" spans="1:3" ht="21.75" customHeight="1" x14ac:dyDescent="0.2">
      <c r="A3" s="107" t="s">
        <v>2</v>
      </c>
      <c r="B3" s="107"/>
      <c r="C3" s="107"/>
    </row>
    <row r="4" spans="1:3" ht="7.35" customHeight="1" x14ac:dyDescent="0.2"/>
  </sheetData>
  <mergeCells count="3">
    <mergeCell ref="A1:C1"/>
    <mergeCell ref="A2:C2"/>
    <mergeCell ref="A3:C3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rightToLeft="1" view="pageBreakPreview" zoomScaleNormal="100" zoomScaleSheetLayoutView="100" workbookViewId="0">
      <selection activeCell="U13" sqref="B13:U15"/>
    </sheetView>
  </sheetViews>
  <sheetFormatPr defaultRowHeight="12.75" x14ac:dyDescent="0.2"/>
  <cols>
    <col min="1" max="1" width="6.42578125" bestFit="1" customWidth="1"/>
    <col min="2" max="2" width="19.5703125" customWidth="1"/>
    <col min="3" max="3" width="1.28515625" customWidth="1"/>
    <col min="4" max="4" width="16.42578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42578125" bestFit="1" customWidth="1"/>
    <col min="15" max="16" width="1.28515625" customWidth="1"/>
    <col min="17" max="17" width="14.28515625" customWidth="1"/>
    <col min="18" max="18" width="1.28515625" customWidth="1"/>
    <col min="19" max="19" width="18" bestFit="1" customWidth="1"/>
    <col min="20" max="20" width="1.28515625" customWidth="1"/>
    <col min="21" max="21" width="18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3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</row>
    <row r="4" spans="1:23" ht="14.45" customHeight="1" x14ac:dyDescent="0.2"/>
    <row r="5" spans="1:23" ht="14.45" customHeight="1" x14ac:dyDescent="0.2">
      <c r="A5" s="1" t="s">
        <v>116</v>
      </c>
      <c r="B5" s="118" t="s">
        <v>117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</row>
    <row r="6" spans="1:23" ht="14.45" customHeight="1" x14ac:dyDescent="0.2">
      <c r="D6" s="120" t="s">
        <v>103</v>
      </c>
      <c r="E6" s="120"/>
      <c r="F6" s="120"/>
      <c r="G6" s="120"/>
      <c r="H6" s="120"/>
      <c r="I6" s="120"/>
      <c r="J6" s="120"/>
      <c r="K6" s="120"/>
      <c r="L6" s="120"/>
      <c r="N6" s="120" t="s">
        <v>104</v>
      </c>
      <c r="O6" s="120"/>
      <c r="P6" s="120"/>
      <c r="Q6" s="120"/>
      <c r="R6" s="120"/>
      <c r="S6" s="120"/>
      <c r="T6" s="120"/>
      <c r="U6" s="120"/>
      <c r="V6" s="120"/>
      <c r="W6" s="120"/>
    </row>
    <row r="7" spans="1:23" ht="14.45" customHeight="1" x14ac:dyDescent="0.2">
      <c r="D7" s="3"/>
      <c r="E7" s="3"/>
      <c r="F7" s="3"/>
      <c r="G7" s="3"/>
      <c r="H7" s="3"/>
      <c r="I7" s="3"/>
      <c r="J7" s="121" t="s">
        <v>41</v>
      </c>
      <c r="K7" s="121"/>
      <c r="L7" s="121"/>
      <c r="N7" s="3"/>
      <c r="O7" s="3"/>
      <c r="P7" s="3"/>
      <c r="Q7" s="3"/>
      <c r="R7" s="3"/>
      <c r="S7" s="3"/>
      <c r="T7" s="3"/>
      <c r="U7" s="121" t="s">
        <v>41</v>
      </c>
      <c r="V7" s="121"/>
      <c r="W7" s="121"/>
    </row>
    <row r="8" spans="1:23" ht="14.45" customHeight="1" x14ac:dyDescent="0.2">
      <c r="A8" s="120" t="s">
        <v>58</v>
      </c>
      <c r="B8" s="120"/>
      <c r="D8" s="2" t="s">
        <v>118</v>
      </c>
      <c r="F8" s="2" t="s">
        <v>107</v>
      </c>
      <c r="H8" s="2" t="s">
        <v>108</v>
      </c>
      <c r="J8" s="4" t="s">
        <v>81</v>
      </c>
      <c r="K8" s="3"/>
      <c r="L8" s="4" t="s">
        <v>89</v>
      </c>
      <c r="N8" s="2" t="s">
        <v>118</v>
      </c>
      <c r="P8" s="120" t="s">
        <v>107</v>
      </c>
      <c r="Q8" s="120"/>
      <c r="S8" s="2" t="s">
        <v>108</v>
      </c>
      <c r="U8" s="4" t="s">
        <v>81</v>
      </c>
      <c r="V8" s="3"/>
      <c r="W8" s="4" t="s">
        <v>89</v>
      </c>
    </row>
    <row r="9" spans="1:23" ht="21.75" customHeight="1" x14ac:dyDescent="0.2">
      <c r="A9" s="135" t="s">
        <v>119</v>
      </c>
      <c r="B9" s="135"/>
      <c r="D9" s="94">
        <v>0</v>
      </c>
      <c r="E9" s="58"/>
      <c r="F9" s="94">
        <v>0</v>
      </c>
      <c r="G9" s="58"/>
      <c r="H9" s="94">
        <v>0</v>
      </c>
      <c r="I9" s="58"/>
      <c r="J9" s="94">
        <v>0</v>
      </c>
      <c r="L9" s="33">
        <f>J9/582349692052</f>
        <v>0</v>
      </c>
      <c r="N9" s="94">
        <v>0</v>
      </c>
      <c r="O9" s="58"/>
      <c r="P9" s="136">
        <v>0</v>
      </c>
      <c r="Q9" s="136"/>
      <c r="R9" s="58"/>
      <c r="S9" s="94">
        <v>1430946404</v>
      </c>
      <c r="T9" s="58"/>
      <c r="U9" s="94">
        <v>1430946404</v>
      </c>
      <c r="W9" s="33">
        <f>U9/786564280666</f>
        <v>1.81923644280972E-3</v>
      </c>
    </row>
    <row r="10" spans="1:23" ht="21.75" customHeight="1" thickBot="1" x14ac:dyDescent="0.25">
      <c r="A10" s="123" t="s">
        <v>41</v>
      </c>
      <c r="B10" s="123"/>
      <c r="D10" s="61">
        <v>0</v>
      </c>
      <c r="E10" s="58"/>
      <c r="F10" s="61">
        <v>0</v>
      </c>
      <c r="G10" s="58"/>
      <c r="H10" s="61">
        <v>0</v>
      </c>
      <c r="I10" s="58"/>
      <c r="J10" s="61">
        <v>0</v>
      </c>
      <c r="L10" s="34">
        <f>SUM(L9)</f>
        <v>0</v>
      </c>
      <c r="N10" s="61">
        <v>0</v>
      </c>
      <c r="O10" s="58"/>
      <c r="P10" s="134">
        <v>0</v>
      </c>
      <c r="Q10" s="134"/>
      <c r="R10" s="58"/>
      <c r="S10" s="61">
        <v>1430946404</v>
      </c>
      <c r="T10" s="58"/>
      <c r="U10" s="61">
        <v>1430946404</v>
      </c>
      <c r="W10" s="34">
        <f>SUM(W9)</f>
        <v>1.81923644280972E-3</v>
      </c>
    </row>
    <row r="11" spans="1:23" ht="13.5" thickTop="1" x14ac:dyDescent="0.2"/>
    <row r="13" spans="1:23" x14ac:dyDescent="0.2"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33"/>
      <c r="Q13" s="133"/>
      <c r="R13" s="58"/>
      <c r="S13" s="58"/>
    </row>
    <row r="14" spans="1:23" x14ac:dyDescent="0.2"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33"/>
      <c r="Q14" s="133"/>
      <c r="R14" s="58"/>
      <c r="S14" s="58"/>
    </row>
  </sheetData>
  <mergeCells count="16">
    <mergeCell ref="P13:Q13"/>
    <mergeCell ref="P14:Q14"/>
    <mergeCell ref="P10:Q10"/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rightToLeft="1" view="pageBreakPreview" zoomScaleNormal="100" zoomScaleSheetLayoutView="100" workbookViewId="0">
      <selection activeCell="B20" sqref="B20:R22"/>
    </sheetView>
  </sheetViews>
  <sheetFormatPr defaultRowHeight="12.75" x14ac:dyDescent="0.2"/>
  <cols>
    <col min="1" max="1" width="6.7109375" bestFit="1" customWidth="1"/>
    <col min="2" max="2" width="23.710937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5703125" bestFit="1" customWidth="1"/>
    <col min="11" max="11" width="1.28515625" customWidth="1"/>
    <col min="12" max="12" width="17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7.5703125" bestFit="1" customWidth="1"/>
    <col min="17" max="17" width="1.28515625" customWidth="1"/>
    <col min="18" max="18" width="17.7109375" bestFit="1" customWidth="1"/>
    <col min="19" max="19" width="0.28515625" customWidth="1"/>
  </cols>
  <sheetData>
    <row r="1" spans="1:18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8" ht="14.45" customHeight="1" x14ac:dyDescent="0.2"/>
    <row r="5" spans="1:18" ht="14.45" customHeight="1" x14ac:dyDescent="0.2">
      <c r="A5" s="1" t="s">
        <v>120</v>
      </c>
      <c r="B5" s="118" t="s">
        <v>121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18" ht="14.45" customHeight="1" x14ac:dyDescent="0.2">
      <c r="D6" s="120" t="s">
        <v>103</v>
      </c>
      <c r="E6" s="120"/>
      <c r="F6" s="120"/>
      <c r="G6" s="120"/>
      <c r="H6" s="120"/>
      <c r="I6" s="120"/>
      <c r="J6" s="120"/>
      <c r="L6" s="120" t="s">
        <v>104</v>
      </c>
      <c r="M6" s="120"/>
      <c r="N6" s="120"/>
      <c r="O6" s="120"/>
      <c r="P6" s="120"/>
      <c r="Q6" s="120"/>
      <c r="R6" s="12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122" t="s">
        <v>122</v>
      </c>
      <c r="B8" s="122"/>
      <c r="D8" s="2" t="s">
        <v>123</v>
      </c>
      <c r="F8" s="2" t="s">
        <v>107</v>
      </c>
      <c r="H8" s="2" t="s">
        <v>108</v>
      </c>
      <c r="J8" s="2" t="s">
        <v>41</v>
      </c>
      <c r="L8" s="2" t="s">
        <v>123</v>
      </c>
      <c r="N8" s="2" t="s">
        <v>107</v>
      </c>
      <c r="P8" s="2" t="s">
        <v>108</v>
      </c>
      <c r="R8" s="2" t="s">
        <v>41</v>
      </c>
    </row>
    <row r="9" spans="1:18" ht="21.75" customHeight="1" x14ac:dyDescent="0.2">
      <c r="A9" s="125" t="s">
        <v>126</v>
      </c>
      <c r="B9" s="125"/>
      <c r="D9" s="62">
        <v>0</v>
      </c>
      <c r="E9" s="58"/>
      <c r="F9" s="62">
        <v>0</v>
      </c>
      <c r="G9" s="58"/>
      <c r="H9" s="62">
        <v>0</v>
      </c>
      <c r="I9" s="58"/>
      <c r="J9" s="62">
        <v>0</v>
      </c>
      <c r="K9" s="58"/>
      <c r="L9" s="62">
        <v>68293282344</v>
      </c>
      <c r="M9" s="58"/>
      <c r="N9" s="62">
        <v>0</v>
      </c>
      <c r="O9" s="58"/>
      <c r="P9" s="62">
        <v>46015037500</v>
      </c>
      <c r="Q9" s="58"/>
      <c r="R9" s="62">
        <v>114308319844</v>
      </c>
    </row>
    <row r="10" spans="1:18" ht="21.75" customHeight="1" x14ac:dyDescent="0.2">
      <c r="A10" s="126" t="s">
        <v>130</v>
      </c>
      <c r="B10" s="126"/>
      <c r="D10" s="59">
        <v>0</v>
      </c>
      <c r="E10" s="58"/>
      <c r="F10" s="59">
        <v>0</v>
      </c>
      <c r="G10" s="58"/>
      <c r="H10" s="59">
        <v>0</v>
      </c>
      <c r="I10" s="58"/>
      <c r="J10" s="59">
        <v>0</v>
      </c>
      <c r="K10" s="58"/>
      <c r="L10" s="59">
        <v>21995462771</v>
      </c>
      <c r="M10" s="58"/>
      <c r="N10" s="59">
        <v>0</v>
      </c>
      <c r="O10" s="58"/>
      <c r="P10" s="59">
        <v>32250575231</v>
      </c>
      <c r="Q10" s="58"/>
      <c r="R10" s="59">
        <v>54246038002</v>
      </c>
    </row>
    <row r="11" spans="1:18" ht="21.75" customHeight="1" x14ac:dyDescent="0.2">
      <c r="A11" s="126" t="s">
        <v>125</v>
      </c>
      <c r="B11" s="126"/>
      <c r="D11" s="59">
        <v>0</v>
      </c>
      <c r="E11" s="58"/>
      <c r="F11" s="59">
        <v>0</v>
      </c>
      <c r="G11" s="58"/>
      <c r="H11" s="59">
        <v>0</v>
      </c>
      <c r="I11" s="58"/>
      <c r="J11" s="59">
        <v>0</v>
      </c>
      <c r="K11" s="58"/>
      <c r="L11" s="59">
        <v>24382209290</v>
      </c>
      <c r="M11" s="58"/>
      <c r="N11" s="59">
        <v>0</v>
      </c>
      <c r="O11" s="58"/>
      <c r="P11" s="59">
        <v>12417171875</v>
      </c>
      <c r="Q11" s="58"/>
      <c r="R11" s="59">
        <v>36799381165</v>
      </c>
    </row>
    <row r="12" spans="1:18" ht="21.75" customHeight="1" x14ac:dyDescent="0.2">
      <c r="A12" s="126" t="s">
        <v>124</v>
      </c>
      <c r="B12" s="126"/>
      <c r="D12" s="65">
        <v>0</v>
      </c>
      <c r="E12" s="58"/>
      <c r="F12" s="65">
        <v>0</v>
      </c>
      <c r="G12" s="58"/>
      <c r="H12" s="65">
        <v>0</v>
      </c>
      <c r="I12" s="58"/>
      <c r="J12" s="65">
        <v>0</v>
      </c>
      <c r="K12" s="58"/>
      <c r="L12" s="65">
        <v>23650060697</v>
      </c>
      <c r="M12" s="58"/>
      <c r="N12" s="65">
        <v>0</v>
      </c>
      <c r="O12" s="58"/>
      <c r="P12" s="65">
        <v>12423671875</v>
      </c>
      <c r="Q12" s="58"/>
      <c r="R12" s="65">
        <v>36073732572</v>
      </c>
    </row>
    <row r="13" spans="1:18" ht="21.75" customHeight="1" x14ac:dyDescent="0.2">
      <c r="A13" s="126" t="s">
        <v>127</v>
      </c>
      <c r="B13" s="126"/>
      <c r="D13" s="59">
        <v>0</v>
      </c>
      <c r="E13" s="58"/>
      <c r="F13" s="59">
        <v>0</v>
      </c>
      <c r="G13" s="58"/>
      <c r="H13" s="59">
        <v>0</v>
      </c>
      <c r="I13" s="58"/>
      <c r="J13" s="59">
        <v>0</v>
      </c>
      <c r="K13" s="58"/>
      <c r="L13" s="59">
        <v>14259428247</v>
      </c>
      <c r="M13" s="58"/>
      <c r="N13" s="59">
        <v>0</v>
      </c>
      <c r="O13" s="58"/>
      <c r="P13" s="59">
        <v>4523724715</v>
      </c>
      <c r="Q13" s="58"/>
      <c r="R13" s="59">
        <v>18783152962</v>
      </c>
    </row>
    <row r="14" spans="1:18" ht="21.75" customHeight="1" x14ac:dyDescent="0.2">
      <c r="A14" s="126" t="s">
        <v>131</v>
      </c>
      <c r="B14" s="126"/>
      <c r="D14" s="65">
        <v>0</v>
      </c>
      <c r="E14" s="58"/>
      <c r="F14" s="65">
        <v>0</v>
      </c>
      <c r="G14" s="58"/>
      <c r="H14" s="65">
        <v>0</v>
      </c>
      <c r="I14" s="58"/>
      <c r="J14" s="65">
        <v>0</v>
      </c>
      <c r="K14" s="58"/>
      <c r="L14" s="65">
        <v>18514793873</v>
      </c>
      <c r="M14" s="58"/>
      <c r="N14" s="65">
        <v>0</v>
      </c>
      <c r="O14" s="58"/>
      <c r="P14" s="65">
        <v>-6761296000</v>
      </c>
      <c r="Q14" s="58"/>
      <c r="R14" s="65">
        <v>11753497873</v>
      </c>
    </row>
    <row r="15" spans="1:18" ht="21.75" customHeight="1" x14ac:dyDescent="0.2">
      <c r="A15" s="126" t="s">
        <v>129</v>
      </c>
      <c r="B15" s="126"/>
      <c r="D15" s="59">
        <v>0</v>
      </c>
      <c r="E15" s="58"/>
      <c r="F15" s="59">
        <v>0</v>
      </c>
      <c r="G15" s="58"/>
      <c r="H15" s="59">
        <v>0</v>
      </c>
      <c r="I15" s="58"/>
      <c r="J15" s="59">
        <v>0</v>
      </c>
      <c r="K15" s="58"/>
      <c r="L15" s="59">
        <v>0</v>
      </c>
      <c r="M15" s="58"/>
      <c r="N15" s="59">
        <v>0</v>
      </c>
      <c r="O15" s="58"/>
      <c r="P15" s="59">
        <v>5611134365</v>
      </c>
      <c r="Q15" s="58"/>
      <c r="R15" s="59">
        <v>5611134365</v>
      </c>
    </row>
    <row r="16" spans="1:18" ht="21.75" customHeight="1" x14ac:dyDescent="0.2">
      <c r="A16" s="126" t="s">
        <v>128</v>
      </c>
      <c r="B16" s="126"/>
      <c r="D16" s="64">
        <v>0</v>
      </c>
      <c r="E16" s="58"/>
      <c r="F16" s="64">
        <v>0</v>
      </c>
      <c r="G16" s="58"/>
      <c r="H16" s="64">
        <v>0</v>
      </c>
      <c r="I16" s="58"/>
      <c r="J16" s="64">
        <v>0</v>
      </c>
      <c r="K16" s="58"/>
      <c r="L16" s="64">
        <v>0</v>
      </c>
      <c r="M16" s="58"/>
      <c r="N16" s="64">
        <v>0</v>
      </c>
      <c r="O16" s="58"/>
      <c r="P16" s="64">
        <v>3991848596</v>
      </c>
      <c r="Q16" s="58"/>
      <c r="R16" s="64">
        <v>3991848596</v>
      </c>
    </row>
    <row r="17" spans="1:18" ht="21.75" customHeight="1" x14ac:dyDescent="0.2">
      <c r="A17" s="123" t="s">
        <v>41</v>
      </c>
      <c r="B17" s="123"/>
      <c r="D17" s="61">
        <v>0</v>
      </c>
      <c r="E17" s="58"/>
      <c r="F17" s="61">
        <v>0</v>
      </c>
      <c r="G17" s="58"/>
      <c r="H17" s="61">
        <v>0</v>
      </c>
      <c r="I17" s="58"/>
      <c r="J17" s="61">
        <v>0</v>
      </c>
      <c r="K17" s="58"/>
      <c r="L17" s="61">
        <v>171095237222</v>
      </c>
      <c r="M17" s="58"/>
      <c r="N17" s="61">
        <v>0</v>
      </c>
      <c r="O17" s="58"/>
      <c r="P17" s="61">
        <v>110471868157</v>
      </c>
      <c r="Q17" s="58"/>
      <c r="R17" s="61">
        <v>281567105379</v>
      </c>
    </row>
    <row r="20" spans="1:18" x14ac:dyDescent="0.2">
      <c r="D20" s="58"/>
      <c r="E20" s="58"/>
      <c r="F20" s="58"/>
      <c r="G20" s="58"/>
      <c r="H20" s="58"/>
      <c r="L20" s="58"/>
      <c r="M20" s="58"/>
      <c r="N20" s="58"/>
      <c r="O20" s="58"/>
      <c r="P20" s="58"/>
    </row>
    <row r="21" spans="1:18" x14ac:dyDescent="0.2">
      <c r="D21" s="58"/>
      <c r="E21" s="58"/>
      <c r="F21" s="58"/>
      <c r="G21" s="58"/>
      <c r="H21" s="58"/>
      <c r="L21" s="58"/>
      <c r="M21" s="58"/>
      <c r="N21" s="58"/>
      <c r="O21" s="58"/>
      <c r="P21" s="58"/>
    </row>
  </sheetData>
  <mergeCells count="16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0"/>
  <sheetViews>
    <sheetView rightToLeft="1" view="pageBreakPreview" topLeftCell="A4" zoomScaleNormal="100" zoomScaleSheetLayoutView="100" workbookViewId="0">
      <selection activeCell="D20" sqref="D20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0.140625" bestFit="1" customWidth="1"/>
    <col min="14" max="14" width="1.28515625" customWidth="1"/>
    <col min="15" max="15" width="9" bestFit="1" customWidth="1"/>
    <col min="16" max="16" width="1.28515625" customWidth="1"/>
    <col min="17" max="17" width="40.42578125" bestFit="1" customWidth="1"/>
    <col min="18" max="18" width="0.28515625" customWidth="1"/>
  </cols>
  <sheetData>
    <row r="1" spans="1:17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14.45" customHeight="1" x14ac:dyDescent="0.2"/>
    <row r="5" spans="1:17" ht="14.45" customHeight="1" x14ac:dyDescent="0.2">
      <c r="A5" s="1" t="s">
        <v>132</v>
      </c>
      <c r="B5" s="118" t="s">
        <v>133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29.1" customHeight="1" x14ac:dyDescent="0.2">
      <c r="M6" s="140" t="s">
        <v>134</v>
      </c>
      <c r="Q6" s="140" t="s">
        <v>135</v>
      </c>
    </row>
    <row r="7" spans="1:17" ht="14.45" customHeight="1" x14ac:dyDescent="0.2">
      <c r="A7" s="120" t="s">
        <v>136</v>
      </c>
      <c r="B7" s="120"/>
      <c r="D7" s="2" t="s">
        <v>137</v>
      </c>
      <c r="F7" s="2" t="s">
        <v>138</v>
      </c>
      <c r="H7" s="2" t="s">
        <v>52</v>
      </c>
      <c r="J7" s="120" t="s">
        <v>139</v>
      </c>
      <c r="K7" s="120"/>
      <c r="M7" s="140"/>
      <c r="O7" s="2" t="s">
        <v>140</v>
      </c>
      <c r="Q7" s="140"/>
    </row>
    <row r="8" spans="1:17" ht="14.45" customHeight="1" x14ac:dyDescent="0.2">
      <c r="A8" s="121" t="s">
        <v>141</v>
      </c>
      <c r="B8" s="141"/>
      <c r="D8" s="121" t="s">
        <v>142</v>
      </c>
      <c r="F8" s="4" t="s">
        <v>143</v>
      </c>
      <c r="H8" s="3"/>
      <c r="J8" s="3"/>
      <c r="K8" s="3"/>
      <c r="M8" s="3"/>
      <c r="O8" s="3"/>
      <c r="Q8" s="3"/>
    </row>
    <row r="9" spans="1:17" ht="14.45" customHeight="1" x14ac:dyDescent="0.2">
      <c r="A9" s="120"/>
      <c r="B9" s="120"/>
      <c r="D9" s="120"/>
      <c r="F9" s="4" t="s">
        <v>144</v>
      </c>
    </row>
    <row r="10" spans="1:17" ht="14.45" customHeight="1" x14ac:dyDescent="0.2">
      <c r="A10" s="121" t="s">
        <v>141</v>
      </c>
      <c r="B10" s="141"/>
      <c r="D10" s="121" t="s">
        <v>145</v>
      </c>
      <c r="F10" s="4" t="s">
        <v>143</v>
      </c>
    </row>
    <row r="11" spans="1:17" ht="14.45" customHeight="1" x14ac:dyDescent="0.2">
      <c r="A11" s="120"/>
      <c r="B11" s="120"/>
      <c r="D11" s="120"/>
      <c r="F11" s="4" t="s">
        <v>146</v>
      </c>
    </row>
    <row r="12" spans="1:17" ht="65.45" customHeight="1" x14ac:dyDescent="0.2">
      <c r="A12" s="137" t="s">
        <v>147</v>
      </c>
      <c r="B12" s="137"/>
      <c r="D12" s="14" t="s">
        <v>148</v>
      </c>
      <c r="F12" s="4" t="s">
        <v>149</v>
      </c>
    </row>
    <row r="13" spans="1:17" ht="14.45" customHeight="1" x14ac:dyDescent="0.2">
      <c r="A13" s="137" t="s">
        <v>150</v>
      </c>
      <c r="B13" s="138"/>
      <c r="D13" s="137" t="s">
        <v>150</v>
      </c>
      <c r="F13" s="4" t="s">
        <v>151</v>
      </c>
    </row>
    <row r="14" spans="1:17" ht="14.45" customHeight="1" x14ac:dyDescent="0.2">
      <c r="A14" s="139"/>
      <c r="B14" s="139"/>
      <c r="D14" s="139"/>
      <c r="F14" s="4" t="s">
        <v>152</v>
      </c>
    </row>
    <row r="15" spans="1:17" ht="14.45" customHeight="1" x14ac:dyDescent="0.2">
      <c r="A15" s="139"/>
      <c r="B15" s="139"/>
      <c r="D15" s="139"/>
      <c r="F15" s="4" t="s">
        <v>153</v>
      </c>
    </row>
    <row r="16" spans="1:17" ht="14.45" customHeight="1" x14ac:dyDescent="0.2">
      <c r="A16" s="140"/>
      <c r="B16" s="140"/>
      <c r="D16" s="140"/>
      <c r="F16" s="4" t="s">
        <v>154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120" t="s">
        <v>155</v>
      </c>
      <c r="B18" s="120"/>
      <c r="C18" s="120"/>
      <c r="D18" s="120"/>
      <c r="E18" s="120"/>
      <c r="F18" s="120"/>
      <c r="G18" s="120"/>
      <c r="H18" s="120"/>
      <c r="I18" s="120"/>
      <c r="J18" s="12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0"/>
  <sheetViews>
    <sheetView rightToLeft="1" view="pageBreakPreview" topLeftCell="A10" zoomScaleNormal="100" zoomScaleSheetLayoutView="100" workbookViewId="0">
      <selection activeCell="B25" sqref="B25:H2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style="58" customWidth="1"/>
    <col min="5" max="5" width="1.28515625" style="58" customWidth="1"/>
    <col min="6" max="6" width="20.7109375" style="58" hidden="1" customWidth="1"/>
    <col min="7" max="7" width="1.28515625" style="58" hidden="1" customWidth="1"/>
    <col min="8" max="8" width="19.42578125" style="58" customWidth="1"/>
    <col min="9" max="9" width="1.28515625" style="58" hidden="1" customWidth="1"/>
    <col min="10" max="10" width="19.42578125" style="58" hidden="1" customWidth="1"/>
    <col min="11" max="11" width="0.28515625" customWidth="1"/>
  </cols>
  <sheetData>
    <row r="1" spans="1:10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4.45" customHeight="1" x14ac:dyDescent="0.2"/>
    <row r="5" spans="1:10" ht="14.45" customHeight="1" x14ac:dyDescent="0.2">
      <c r="A5" s="1" t="s">
        <v>156</v>
      </c>
      <c r="B5" s="118" t="s">
        <v>157</v>
      </c>
      <c r="C5" s="118"/>
      <c r="D5" s="118"/>
      <c r="E5" s="118"/>
      <c r="F5" s="118"/>
      <c r="G5" s="118"/>
      <c r="H5" s="118"/>
      <c r="I5" s="118"/>
      <c r="J5" s="118"/>
    </row>
    <row r="6" spans="1:10" ht="14.45" customHeight="1" x14ac:dyDescent="0.2">
      <c r="D6" s="124" t="s">
        <v>103</v>
      </c>
      <c r="E6" s="124"/>
      <c r="F6" s="124"/>
      <c r="H6" s="124" t="s">
        <v>104</v>
      </c>
      <c r="I6" s="124"/>
      <c r="J6" s="124"/>
    </row>
    <row r="7" spans="1:10" ht="36.4" customHeight="1" x14ac:dyDescent="0.2">
      <c r="A7" s="120" t="s">
        <v>158</v>
      </c>
      <c r="B7" s="120"/>
      <c r="D7" s="66" t="s">
        <v>159</v>
      </c>
      <c r="E7" s="67"/>
      <c r="F7" s="66" t="s">
        <v>160</v>
      </c>
      <c r="H7" s="66" t="s">
        <v>159</v>
      </c>
      <c r="I7" s="67"/>
      <c r="J7" s="66" t="s">
        <v>160</v>
      </c>
    </row>
    <row r="8" spans="1:10" ht="21.75" customHeight="1" x14ac:dyDescent="0.2">
      <c r="A8" s="125" t="str">
        <f>'سود سپرده بانکی'!A8</f>
        <v>سپرده کوتاه مدت بانک گردشگری</v>
      </c>
      <c r="B8" s="125"/>
      <c r="D8" s="57">
        <v>55531592</v>
      </c>
      <c r="F8" s="57"/>
      <c r="H8" s="57">
        <v>28624034671</v>
      </c>
      <c r="J8" s="57"/>
    </row>
    <row r="9" spans="1:10" ht="21.75" customHeight="1" x14ac:dyDescent="0.2">
      <c r="A9" s="126" t="str">
        <f>'سود سپرده بانکی'!A9</f>
        <v>سپرده بلند مدت بانک دی</v>
      </c>
      <c r="B9" s="126"/>
      <c r="D9" s="59">
        <v>0</v>
      </c>
      <c r="F9" s="59"/>
      <c r="H9" s="59">
        <v>18053381131</v>
      </c>
      <c r="J9" s="59"/>
    </row>
    <row r="10" spans="1:10" ht="21.75" customHeight="1" x14ac:dyDescent="0.2">
      <c r="A10" s="126" t="str">
        <f>'سود سپرده بانکی'!A10</f>
        <v>سپرده بلند مدت بانک گردشگری</v>
      </c>
      <c r="B10" s="126"/>
      <c r="D10" s="59">
        <v>0</v>
      </c>
      <c r="F10" s="59"/>
      <c r="H10" s="59">
        <v>14152789036</v>
      </c>
      <c r="J10" s="59"/>
    </row>
    <row r="11" spans="1:10" ht="21.75" customHeight="1" x14ac:dyDescent="0.2">
      <c r="A11" s="126" t="str">
        <f>'سود سپرده بانکی'!A11</f>
        <v>سپرده بلند مدت بانک صادرات</v>
      </c>
      <c r="B11" s="126"/>
      <c r="D11" s="59">
        <v>0</v>
      </c>
      <c r="F11" s="59"/>
      <c r="H11" s="59">
        <v>7606356161</v>
      </c>
      <c r="J11" s="59"/>
    </row>
    <row r="12" spans="1:10" ht="21.75" customHeight="1" x14ac:dyDescent="0.2">
      <c r="A12" s="126" t="str">
        <f>'سود سپرده بانکی'!A12</f>
        <v>سپرده بلند مدت بانک ملت</v>
      </c>
      <c r="B12" s="126"/>
      <c r="D12" s="59">
        <v>0</v>
      </c>
      <c r="F12" s="59"/>
      <c r="H12" s="59">
        <v>7293575350</v>
      </c>
      <c r="J12" s="59"/>
    </row>
    <row r="13" spans="1:10" ht="21.75" customHeight="1" x14ac:dyDescent="0.2">
      <c r="A13" s="126" t="str">
        <f>'سود سپرده بانکی'!A13</f>
        <v>سپرده کوتاه مدت بانک دی</v>
      </c>
      <c r="B13" s="126"/>
      <c r="D13" s="59">
        <v>35589</v>
      </c>
      <c r="F13" s="59"/>
      <c r="H13" s="59">
        <v>5266979907</v>
      </c>
      <c r="J13" s="59"/>
    </row>
    <row r="14" spans="1:10" ht="21.75" customHeight="1" x14ac:dyDescent="0.2">
      <c r="A14" s="126" t="str">
        <f>'سود سپرده بانکی'!A14</f>
        <v>سپرده بلند مدت بانک پاسارگاد</v>
      </c>
      <c r="B14" s="126"/>
      <c r="D14" s="59">
        <v>0</v>
      </c>
      <c r="F14" s="59"/>
      <c r="H14" s="59">
        <v>4676821916</v>
      </c>
      <c r="J14" s="59"/>
    </row>
    <row r="15" spans="1:10" ht="21.75" customHeight="1" x14ac:dyDescent="0.2">
      <c r="A15" s="126" t="str">
        <f>'سود سپرده بانکی'!A15</f>
        <v>سپرده کوتاه مدت بانک خاورمیانه</v>
      </c>
      <c r="B15" s="126"/>
      <c r="D15" s="59">
        <v>125514</v>
      </c>
      <c r="F15" s="59"/>
      <c r="H15" s="59">
        <v>8737000</v>
      </c>
      <c r="J15" s="59"/>
    </row>
    <row r="16" spans="1:10" ht="21.75" customHeight="1" x14ac:dyDescent="0.2">
      <c r="A16" s="126" t="str">
        <f>'سود سپرده بانکی'!A16</f>
        <v>سپرده کوتاه مدت بانک صادرات</v>
      </c>
      <c r="B16" s="126"/>
      <c r="D16" s="59">
        <v>0</v>
      </c>
      <c r="F16" s="59"/>
      <c r="H16" s="59">
        <v>5089985</v>
      </c>
      <c r="J16" s="59"/>
    </row>
    <row r="17" spans="1:13" ht="21.75" customHeight="1" x14ac:dyDescent="0.2">
      <c r="A17" s="126" t="str">
        <f>'سود سپرده بانکی'!A17</f>
        <v>سپرده کوتاه مدت بانک ملت</v>
      </c>
      <c r="B17" s="126"/>
      <c r="D17" s="59">
        <v>437297</v>
      </c>
      <c r="F17" s="59"/>
      <c r="H17" s="59">
        <v>3733038</v>
      </c>
      <c r="J17" s="59"/>
    </row>
    <row r="18" spans="1:13" ht="21.75" customHeight="1" x14ac:dyDescent="0.2">
      <c r="A18" s="126" t="str">
        <f>'سود سپرده بانکی'!A18</f>
        <v>سپرده کوتاه مدت بانک اقتصادنوین</v>
      </c>
      <c r="B18" s="126"/>
      <c r="D18" s="59">
        <v>7997</v>
      </c>
      <c r="F18" s="59"/>
      <c r="H18" s="59">
        <v>364494</v>
      </c>
      <c r="J18" s="59"/>
    </row>
    <row r="19" spans="1:13" ht="21.75" customHeight="1" x14ac:dyDescent="0.2">
      <c r="A19" s="126" t="str">
        <f>'سود سپرده بانکی'!A19</f>
        <v>سپرده کوتاه مدت بانک پاسارگاد</v>
      </c>
      <c r="B19" s="126"/>
      <c r="D19" s="59">
        <v>0</v>
      </c>
      <c r="F19" s="59"/>
      <c r="H19" s="59">
        <v>351560</v>
      </c>
      <c r="J19" s="59"/>
    </row>
    <row r="20" spans="1:13" ht="21.75" customHeight="1" x14ac:dyDescent="0.2">
      <c r="A20" s="126" t="str">
        <f>'سود سپرده بانکی'!A20</f>
        <v>سپرده کوتاه مدت بانک پارسیان</v>
      </c>
      <c r="B20" s="126"/>
      <c r="D20" s="59">
        <v>25623</v>
      </c>
      <c r="F20" s="59"/>
      <c r="H20" s="59">
        <v>331553</v>
      </c>
      <c r="J20" s="59"/>
    </row>
    <row r="21" spans="1:13" ht="21.75" customHeight="1" x14ac:dyDescent="0.2">
      <c r="A21" s="126" t="str">
        <f>'سود سپرده بانکی'!A21</f>
        <v>سپرده کوتاه مدت بانک سپه</v>
      </c>
      <c r="B21" s="126"/>
      <c r="D21" s="59">
        <v>21960</v>
      </c>
      <c r="F21" s="59"/>
      <c r="H21" s="59">
        <v>63720</v>
      </c>
      <c r="J21" s="59"/>
    </row>
    <row r="22" spans="1:13" ht="21.75" customHeight="1" thickBot="1" x14ac:dyDescent="0.25">
      <c r="A22" s="123" t="s">
        <v>41</v>
      </c>
      <c r="B22" s="123"/>
      <c r="D22" s="61">
        <f>SUM(D8:D21)</f>
        <v>56185572</v>
      </c>
      <c r="F22" s="61"/>
      <c r="H22" s="61">
        <f>SUM(H8:H21)</f>
        <v>85692609522</v>
      </c>
      <c r="J22" s="61"/>
    </row>
    <row r="25" spans="1:13" x14ac:dyDescent="0.2">
      <c r="B25" s="58"/>
      <c r="C25" s="58"/>
      <c r="K25" s="58"/>
      <c r="L25" s="58"/>
      <c r="M25" s="58"/>
    </row>
    <row r="26" spans="1:13" x14ac:dyDescent="0.2">
      <c r="B26" s="58"/>
      <c r="C26" s="58"/>
      <c r="K26" s="58"/>
      <c r="L26" s="58"/>
      <c r="M26" s="58"/>
    </row>
    <row r="27" spans="1:13" x14ac:dyDescent="0.2">
      <c r="B27" s="58"/>
      <c r="C27" s="58"/>
      <c r="K27" s="58"/>
      <c r="L27" s="58"/>
      <c r="M27" s="58"/>
    </row>
    <row r="28" spans="1:13" x14ac:dyDescent="0.2">
      <c r="B28" s="58"/>
      <c r="C28" s="58"/>
      <c r="K28" s="58"/>
      <c r="L28" s="58"/>
      <c r="M28" s="58"/>
    </row>
    <row r="29" spans="1:13" x14ac:dyDescent="0.2">
      <c r="B29" s="58"/>
      <c r="C29" s="58"/>
      <c r="K29" s="58"/>
      <c r="L29" s="58"/>
      <c r="M29" s="58"/>
    </row>
    <row r="30" spans="1:13" x14ac:dyDescent="0.2">
      <c r="B30" s="58"/>
      <c r="C30" s="58"/>
      <c r="K30" s="58"/>
      <c r="L30" s="58"/>
      <c r="M30" s="58"/>
    </row>
    <row r="31" spans="1:13" x14ac:dyDescent="0.2">
      <c r="B31" s="58"/>
      <c r="C31" s="58"/>
      <c r="K31" s="58"/>
      <c r="L31" s="58"/>
      <c r="M31" s="58"/>
    </row>
    <row r="32" spans="1:13" x14ac:dyDescent="0.2">
      <c r="B32" s="58"/>
      <c r="C32" s="58"/>
      <c r="K32" s="58"/>
      <c r="L32" s="58"/>
      <c r="M32" s="58"/>
    </row>
    <row r="33" spans="2:13" x14ac:dyDescent="0.2">
      <c r="B33" s="58"/>
      <c r="C33" s="58"/>
      <c r="K33" s="58"/>
      <c r="L33" s="58"/>
      <c r="M33" s="58"/>
    </row>
    <row r="34" spans="2:13" x14ac:dyDescent="0.2">
      <c r="B34" s="58"/>
      <c r="C34" s="58"/>
      <c r="K34" s="58"/>
      <c r="L34" s="58"/>
      <c r="M34" s="58"/>
    </row>
    <row r="35" spans="2:13" x14ac:dyDescent="0.2">
      <c r="B35" s="58"/>
      <c r="C35" s="58"/>
      <c r="K35" s="58"/>
      <c r="L35" s="58"/>
      <c r="M35" s="58"/>
    </row>
    <row r="36" spans="2:13" x14ac:dyDescent="0.2">
      <c r="B36" s="58"/>
      <c r="C36" s="58"/>
      <c r="K36" s="58"/>
      <c r="L36" s="58"/>
      <c r="M36" s="58"/>
    </row>
    <row r="37" spans="2:13" x14ac:dyDescent="0.2">
      <c r="B37" s="58"/>
      <c r="C37" s="58"/>
      <c r="K37" s="58"/>
      <c r="L37" s="58"/>
      <c r="M37" s="58"/>
    </row>
    <row r="38" spans="2:13" x14ac:dyDescent="0.2">
      <c r="B38" s="58"/>
      <c r="C38" s="58"/>
      <c r="K38" s="58"/>
      <c r="L38" s="58"/>
      <c r="M38" s="58"/>
    </row>
    <row r="39" spans="2:13" x14ac:dyDescent="0.2">
      <c r="B39" s="58"/>
      <c r="C39" s="58"/>
      <c r="K39" s="58"/>
      <c r="L39" s="58"/>
      <c r="M39" s="58"/>
    </row>
    <row r="40" spans="2:13" x14ac:dyDescent="0.2">
      <c r="B40" s="58"/>
      <c r="C40" s="58"/>
      <c r="K40" s="58"/>
      <c r="L40" s="58"/>
      <c r="M40" s="58"/>
    </row>
  </sheetData>
  <mergeCells count="22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17:B17"/>
    <mergeCell ref="A18:B18"/>
    <mergeCell ref="A19:B19"/>
    <mergeCell ref="A20:B20"/>
    <mergeCell ref="A21:B21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topLeftCell="A13" zoomScaleNormal="100" zoomScaleSheetLayoutView="100" workbookViewId="0">
      <selection activeCell="B14" sqref="B14:H2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style="58" customWidth="1"/>
    <col min="5" max="5" width="1.28515625" style="58" customWidth="1"/>
    <col min="6" max="6" width="19.42578125" style="58" customWidth="1"/>
    <col min="7" max="7" width="0.28515625" customWidth="1"/>
  </cols>
  <sheetData>
    <row r="1" spans="1:6" ht="29.1" customHeight="1" x14ac:dyDescent="0.2">
      <c r="A1" s="107" t="s">
        <v>0</v>
      </c>
      <c r="B1" s="107"/>
      <c r="C1" s="107"/>
      <c r="D1" s="107"/>
      <c r="E1" s="107"/>
      <c r="F1" s="107"/>
    </row>
    <row r="2" spans="1:6" ht="21.75" customHeight="1" x14ac:dyDescent="0.2">
      <c r="A2" s="107" t="s">
        <v>84</v>
      </c>
      <c r="B2" s="107"/>
      <c r="C2" s="107"/>
      <c r="D2" s="107"/>
      <c r="E2" s="107"/>
      <c r="F2" s="107"/>
    </row>
    <row r="3" spans="1:6" ht="21.75" customHeight="1" x14ac:dyDescent="0.2">
      <c r="A3" s="107" t="s">
        <v>2</v>
      </c>
      <c r="B3" s="107"/>
      <c r="C3" s="107"/>
      <c r="D3" s="107"/>
      <c r="E3" s="107"/>
      <c r="F3" s="107"/>
    </row>
    <row r="4" spans="1:6" ht="14.45" customHeight="1" x14ac:dyDescent="0.2"/>
    <row r="5" spans="1:6" ht="29.1" customHeight="1" x14ac:dyDescent="0.2">
      <c r="A5" s="1" t="s">
        <v>161</v>
      </c>
      <c r="B5" s="118" t="s">
        <v>99</v>
      </c>
      <c r="C5" s="118"/>
      <c r="D5" s="118"/>
      <c r="E5" s="118"/>
      <c r="F5" s="118"/>
    </row>
    <row r="6" spans="1:6" ht="14.45" customHeight="1" x14ac:dyDescent="0.2">
      <c r="D6" s="77" t="s">
        <v>103</v>
      </c>
      <c r="F6" s="77" t="s">
        <v>9</v>
      </c>
    </row>
    <row r="7" spans="1:6" ht="14.45" customHeight="1" x14ac:dyDescent="0.2">
      <c r="A7" s="120" t="s">
        <v>99</v>
      </c>
      <c r="B7" s="120"/>
      <c r="D7" s="78" t="s">
        <v>81</v>
      </c>
      <c r="F7" s="78" t="s">
        <v>81</v>
      </c>
    </row>
    <row r="8" spans="1:6" ht="21.75" customHeight="1" x14ac:dyDescent="0.2">
      <c r="A8" s="125" t="s">
        <v>99</v>
      </c>
      <c r="B8" s="125"/>
      <c r="D8" s="57">
        <v>0</v>
      </c>
      <c r="F8" s="57">
        <v>149779763</v>
      </c>
    </row>
    <row r="9" spans="1:6" ht="21.75" customHeight="1" x14ac:dyDescent="0.2">
      <c r="A9" s="126" t="s">
        <v>162</v>
      </c>
      <c r="B9" s="126"/>
      <c r="D9" s="59">
        <v>0</v>
      </c>
      <c r="F9" s="59">
        <v>32366757</v>
      </c>
    </row>
    <row r="10" spans="1:6" ht="21.75" customHeight="1" x14ac:dyDescent="0.2">
      <c r="A10" s="127" t="s">
        <v>163</v>
      </c>
      <c r="B10" s="127"/>
      <c r="D10" s="60">
        <v>343209151</v>
      </c>
      <c r="F10" s="60">
        <v>2960659474</v>
      </c>
    </row>
    <row r="11" spans="1:6" ht="21.75" customHeight="1" x14ac:dyDescent="0.2">
      <c r="A11" s="123" t="s">
        <v>41</v>
      </c>
      <c r="B11" s="123"/>
      <c r="D11" s="61">
        <v>343209151</v>
      </c>
      <c r="F11" s="61">
        <v>3142805994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5"/>
  <sheetViews>
    <sheetView rightToLeft="1" view="pageBreakPreview" zoomScaleNormal="100" zoomScaleSheetLayoutView="100" workbookViewId="0">
      <selection activeCell="Q14" sqref="Q14:U15"/>
    </sheetView>
  </sheetViews>
  <sheetFormatPr defaultRowHeight="12.75" x14ac:dyDescent="0.2"/>
  <cols>
    <col min="1" max="1" width="39" style="49" customWidth="1"/>
    <col min="2" max="2" width="1.28515625" style="49" customWidth="1"/>
    <col min="3" max="3" width="16.85546875" style="49" customWidth="1"/>
    <col min="4" max="4" width="1.28515625" style="49" customWidth="1"/>
    <col min="5" max="5" width="20.7109375" style="79" customWidth="1"/>
    <col min="6" max="6" width="1.28515625" style="79" customWidth="1"/>
    <col min="7" max="7" width="11" style="79" customWidth="1"/>
    <col min="8" max="8" width="1.28515625" style="79" customWidth="1"/>
    <col min="9" max="9" width="14.28515625" style="79" customWidth="1"/>
    <col min="10" max="10" width="1.28515625" style="79" customWidth="1"/>
    <col min="11" max="11" width="10.42578125" style="79" customWidth="1"/>
    <col min="12" max="12" width="1.28515625" style="79" customWidth="1"/>
    <col min="13" max="13" width="15.5703125" style="79" customWidth="1"/>
    <col min="14" max="14" width="1.28515625" style="79" customWidth="1"/>
    <col min="15" max="15" width="14.28515625" style="79" customWidth="1"/>
    <col min="16" max="16" width="1.28515625" style="79" customWidth="1"/>
    <col min="17" max="17" width="10.42578125" style="79" customWidth="1"/>
    <col min="18" max="18" width="1.28515625" style="79" customWidth="1"/>
    <col min="19" max="19" width="15.5703125" style="79" customWidth="1"/>
    <col min="20" max="20" width="0.28515625" style="49" customWidth="1"/>
    <col min="21" max="16384" width="9.140625" style="49"/>
  </cols>
  <sheetData>
    <row r="1" spans="1:19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4.45" customHeight="1" x14ac:dyDescent="0.2"/>
    <row r="5" spans="1:19" ht="14.45" customHeight="1" x14ac:dyDescent="0.2">
      <c r="A5" s="118" t="s">
        <v>106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19" ht="14.45" customHeight="1" x14ac:dyDescent="0.2">
      <c r="A6" s="120" t="s">
        <v>43</v>
      </c>
      <c r="C6" s="120" t="s">
        <v>164</v>
      </c>
      <c r="D6" s="120"/>
      <c r="E6" s="120"/>
      <c r="F6" s="120"/>
      <c r="G6" s="120"/>
      <c r="I6" s="124" t="s">
        <v>103</v>
      </c>
      <c r="J6" s="124"/>
      <c r="K6" s="124"/>
      <c r="L6" s="124"/>
      <c r="M6" s="124"/>
      <c r="O6" s="124" t="s">
        <v>104</v>
      </c>
      <c r="P6" s="124"/>
      <c r="Q6" s="124"/>
      <c r="R6" s="124"/>
      <c r="S6" s="124"/>
    </row>
    <row r="7" spans="1:19" ht="37.5" customHeight="1" x14ac:dyDescent="0.2">
      <c r="A7" s="120"/>
      <c r="C7" s="18" t="s">
        <v>165</v>
      </c>
      <c r="D7" s="50"/>
      <c r="E7" s="66" t="s">
        <v>166</v>
      </c>
      <c r="F7" s="80"/>
      <c r="G7" s="66" t="s">
        <v>167</v>
      </c>
      <c r="I7" s="66" t="s">
        <v>168</v>
      </c>
      <c r="J7" s="80"/>
      <c r="K7" s="66" t="s">
        <v>169</v>
      </c>
      <c r="L7" s="80"/>
      <c r="M7" s="66" t="s">
        <v>170</v>
      </c>
      <c r="O7" s="66" t="s">
        <v>168</v>
      </c>
      <c r="P7" s="80"/>
      <c r="Q7" s="66" t="s">
        <v>169</v>
      </c>
      <c r="R7" s="80"/>
      <c r="S7" s="66" t="s">
        <v>170</v>
      </c>
    </row>
    <row r="8" spans="1:19" ht="21.75" customHeight="1" x14ac:dyDescent="0.2">
      <c r="A8" s="51" t="s">
        <v>109</v>
      </c>
      <c r="C8" s="51" t="s">
        <v>171</v>
      </c>
      <c r="E8" s="81">
        <v>31</v>
      </c>
      <c r="G8" s="81">
        <v>370</v>
      </c>
      <c r="I8" s="81">
        <v>0</v>
      </c>
      <c r="K8" s="81">
        <v>0</v>
      </c>
      <c r="M8" s="81">
        <f>I8+K8</f>
        <v>0</v>
      </c>
      <c r="O8" s="81">
        <v>11470</v>
      </c>
      <c r="Q8" s="81">
        <v>0</v>
      </c>
      <c r="S8" s="81">
        <f t="shared" ref="S8:S9" si="0">O8+Q8</f>
        <v>11470</v>
      </c>
    </row>
    <row r="9" spans="1:19" ht="21.75" customHeight="1" x14ac:dyDescent="0.2">
      <c r="A9" s="52" t="s">
        <v>113</v>
      </c>
      <c r="B9" s="53"/>
      <c r="C9" s="52" t="s">
        <v>172</v>
      </c>
      <c r="D9" s="53"/>
      <c r="E9" s="82">
        <v>1000000</v>
      </c>
      <c r="F9" s="83"/>
      <c r="G9" s="82">
        <v>49</v>
      </c>
      <c r="H9" s="83"/>
      <c r="I9" s="82">
        <v>0</v>
      </c>
      <c r="J9" s="83"/>
      <c r="K9" s="82">
        <v>0</v>
      </c>
      <c r="L9" s="83"/>
      <c r="M9" s="82">
        <f t="shared" ref="M9" si="1">I9+K9</f>
        <v>0</v>
      </c>
      <c r="N9" s="83"/>
      <c r="O9" s="82">
        <v>49000000</v>
      </c>
      <c r="P9" s="83"/>
      <c r="Q9" s="82">
        <v>0</v>
      </c>
      <c r="R9" s="83"/>
      <c r="S9" s="82">
        <f t="shared" si="0"/>
        <v>49000000</v>
      </c>
    </row>
    <row r="10" spans="1:19" ht="21.75" customHeight="1" x14ac:dyDescent="0.2">
      <c r="A10" s="54" t="s">
        <v>215</v>
      </c>
      <c r="B10" s="53"/>
      <c r="C10" s="55" t="s">
        <v>216</v>
      </c>
      <c r="D10" s="53"/>
      <c r="E10" s="84" t="s">
        <v>216</v>
      </c>
      <c r="F10" s="83"/>
      <c r="G10" s="85">
        <v>0</v>
      </c>
      <c r="H10" s="83"/>
      <c r="I10" s="85">
        <v>0</v>
      </c>
      <c r="J10" s="83"/>
      <c r="K10" s="85">
        <v>0</v>
      </c>
      <c r="L10" s="83"/>
      <c r="M10" s="85">
        <f>I10+K10</f>
        <v>0</v>
      </c>
      <c r="N10" s="83"/>
      <c r="O10" s="85">
        <v>32949585</v>
      </c>
      <c r="P10" s="83"/>
      <c r="Q10" s="85">
        <v>0</v>
      </c>
      <c r="R10" s="83"/>
      <c r="S10" s="85">
        <f>O10+Q10</f>
        <v>32949585</v>
      </c>
    </row>
    <row r="11" spans="1:19" ht="21.75" customHeight="1" x14ac:dyDescent="0.2">
      <c r="A11" s="17" t="s">
        <v>41</v>
      </c>
      <c r="C11" s="56"/>
      <c r="E11" s="86"/>
      <c r="G11" s="86"/>
      <c r="I11" s="86">
        <v>0</v>
      </c>
      <c r="K11" s="86">
        <v>0</v>
      </c>
      <c r="M11" s="86">
        <v>0</v>
      </c>
      <c r="O11" s="86">
        <f>SUM(O8:O10)</f>
        <v>81961055</v>
      </c>
      <c r="Q11" s="86">
        <v>0</v>
      </c>
      <c r="S11" s="86">
        <f>SUM(S8:S10)</f>
        <v>81961055</v>
      </c>
    </row>
    <row r="14" spans="1:19" x14ac:dyDescent="0.2">
      <c r="S14" s="58"/>
    </row>
    <row r="15" spans="1:19" x14ac:dyDescent="0.2">
      <c r="S15" s="5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4.45" customHeight="1" x14ac:dyDescent="0.2"/>
    <row r="5" spans="1:11" ht="14.45" customHeight="1" x14ac:dyDescent="0.2">
      <c r="A5" s="118" t="s">
        <v>118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ht="14.45" customHeight="1" x14ac:dyDescent="0.2">
      <c r="I6" s="2" t="s">
        <v>103</v>
      </c>
      <c r="K6" s="2" t="s">
        <v>104</v>
      </c>
    </row>
    <row r="7" spans="1:11" ht="29.1" customHeight="1" x14ac:dyDescent="0.2">
      <c r="A7" s="2" t="s">
        <v>173</v>
      </c>
      <c r="C7" s="13" t="s">
        <v>174</v>
      </c>
      <c r="E7" s="13" t="s">
        <v>175</v>
      </c>
      <c r="G7" s="13" t="s">
        <v>176</v>
      </c>
      <c r="I7" s="14" t="s">
        <v>177</v>
      </c>
      <c r="K7" s="14" t="s">
        <v>177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5"/>
  <sheetViews>
    <sheetView rightToLeft="1" view="pageBreakPreview" zoomScaleNormal="100" zoomScaleSheetLayoutView="100" workbookViewId="0">
      <selection activeCell="P17" sqref="P17:W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9.140625" style="58" bestFit="1" customWidth="1"/>
    <col min="9" max="9" width="1.28515625" style="58" customWidth="1"/>
    <col min="10" max="10" width="14.28515625" style="58" customWidth="1"/>
    <col min="11" max="11" width="1.28515625" style="58" customWidth="1"/>
    <col min="12" max="12" width="10.42578125" style="58" customWidth="1"/>
    <col min="13" max="13" width="1.28515625" style="58" customWidth="1"/>
    <col min="14" max="14" width="15.5703125" style="58" customWidth="1"/>
    <col min="15" max="15" width="1.28515625" style="58" customWidth="1"/>
    <col min="16" max="16" width="20.42578125" style="58" bestFit="1" customWidth="1"/>
    <col min="17" max="17" width="1.28515625" style="58" customWidth="1"/>
    <col min="18" max="18" width="10.42578125" style="58" customWidth="1"/>
    <col min="19" max="19" width="1.28515625" style="58" customWidth="1"/>
    <col min="20" max="20" width="20.42578125" style="58" bestFit="1" customWidth="1"/>
    <col min="21" max="21" width="0.28515625" customWidth="1"/>
  </cols>
  <sheetData>
    <row r="1" spans="1:20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4.45" customHeight="1" x14ac:dyDescent="0.2"/>
    <row r="5" spans="1:20" ht="14.45" customHeight="1" x14ac:dyDescent="0.2">
      <c r="A5" s="118" t="s">
        <v>178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ht="14.45" customHeight="1" x14ac:dyDescent="0.2">
      <c r="A6" s="120" t="s">
        <v>87</v>
      </c>
      <c r="J6" s="124" t="s">
        <v>103</v>
      </c>
      <c r="K6" s="124"/>
      <c r="L6" s="124"/>
      <c r="M6" s="124"/>
      <c r="N6" s="124"/>
      <c r="P6" s="124" t="s">
        <v>104</v>
      </c>
      <c r="Q6" s="124"/>
      <c r="R6" s="124"/>
      <c r="S6" s="124"/>
      <c r="T6" s="124"/>
    </row>
    <row r="7" spans="1:20" ht="39" customHeight="1" x14ac:dyDescent="0.2">
      <c r="A7" s="120"/>
      <c r="C7" s="13" t="s">
        <v>179</v>
      </c>
      <c r="E7" s="140" t="s">
        <v>68</v>
      </c>
      <c r="F7" s="140"/>
      <c r="H7" s="87" t="s">
        <v>180</v>
      </c>
      <c r="J7" s="66" t="s">
        <v>181</v>
      </c>
      <c r="K7" s="67"/>
      <c r="L7" s="66" t="s">
        <v>169</v>
      </c>
      <c r="M7" s="67"/>
      <c r="N7" s="66" t="s">
        <v>182</v>
      </c>
      <c r="P7" s="66" t="s">
        <v>181</v>
      </c>
      <c r="Q7" s="67"/>
      <c r="R7" s="66" t="s">
        <v>169</v>
      </c>
      <c r="S7" s="67"/>
      <c r="T7" s="66" t="s">
        <v>182</v>
      </c>
    </row>
    <row r="8" spans="1:20" ht="21.75" customHeight="1" x14ac:dyDescent="0.2">
      <c r="A8" s="23" t="s">
        <v>126</v>
      </c>
      <c r="C8" s="3"/>
      <c r="E8" s="23" t="s">
        <v>186</v>
      </c>
      <c r="F8" s="3"/>
      <c r="H8" s="62">
        <v>19</v>
      </c>
      <c r="J8" s="62">
        <v>0</v>
      </c>
      <c r="L8" s="62">
        <v>0</v>
      </c>
      <c r="N8" s="62">
        <v>0</v>
      </c>
      <c r="P8" s="62">
        <v>68293282344</v>
      </c>
      <c r="R8" s="62">
        <v>0</v>
      </c>
      <c r="T8" s="62">
        <v>68293282344</v>
      </c>
    </row>
    <row r="9" spans="1:20" ht="21.75" customHeight="1" x14ac:dyDescent="0.2">
      <c r="A9" s="7" t="s">
        <v>125</v>
      </c>
      <c r="E9" s="7" t="s">
        <v>187</v>
      </c>
      <c r="H9" s="59">
        <v>19</v>
      </c>
      <c r="J9" s="59">
        <v>0</v>
      </c>
      <c r="L9" s="59">
        <v>0</v>
      </c>
      <c r="N9" s="59">
        <v>0</v>
      </c>
      <c r="P9" s="59">
        <v>24382209290</v>
      </c>
      <c r="R9" s="59">
        <v>0</v>
      </c>
      <c r="T9" s="59">
        <v>24382209290</v>
      </c>
    </row>
    <row r="10" spans="1:20" ht="21.75" customHeight="1" x14ac:dyDescent="0.2">
      <c r="A10" s="44" t="s">
        <v>124</v>
      </c>
      <c r="C10" s="48"/>
      <c r="E10" s="44" t="s">
        <v>188</v>
      </c>
      <c r="H10" s="65">
        <v>19</v>
      </c>
      <c r="J10" s="65">
        <v>0</v>
      </c>
      <c r="L10" s="65">
        <v>0</v>
      </c>
      <c r="N10" s="65">
        <v>0</v>
      </c>
      <c r="P10" s="65">
        <v>23650060697</v>
      </c>
      <c r="R10" s="65">
        <v>0</v>
      </c>
      <c r="T10" s="65">
        <v>23650060697</v>
      </c>
    </row>
    <row r="11" spans="1:20" ht="21.75" customHeight="1" x14ac:dyDescent="0.2">
      <c r="A11" s="7" t="s">
        <v>130</v>
      </c>
      <c r="E11" s="7" t="s">
        <v>184</v>
      </c>
      <c r="H11" s="59">
        <v>23</v>
      </c>
      <c r="J11" s="59">
        <v>0</v>
      </c>
      <c r="L11" s="59">
        <v>0</v>
      </c>
      <c r="N11" s="59">
        <v>0</v>
      </c>
      <c r="P11" s="59">
        <v>21995462771</v>
      </c>
      <c r="R11" s="59">
        <v>0</v>
      </c>
      <c r="T11" s="59">
        <v>21995462771</v>
      </c>
    </row>
    <row r="12" spans="1:20" ht="21.75" customHeight="1" x14ac:dyDescent="0.2">
      <c r="A12" s="44" t="s">
        <v>131</v>
      </c>
      <c r="C12" s="48"/>
      <c r="E12" s="44" t="s">
        <v>183</v>
      </c>
      <c r="F12" s="48"/>
      <c r="H12" s="65">
        <v>23</v>
      </c>
      <c r="J12" s="65">
        <v>0</v>
      </c>
      <c r="L12" s="65">
        <v>0</v>
      </c>
      <c r="N12" s="65">
        <v>0</v>
      </c>
      <c r="P12" s="65">
        <v>18514793873</v>
      </c>
      <c r="R12" s="65">
        <v>0</v>
      </c>
      <c r="T12" s="65">
        <v>18514793873</v>
      </c>
    </row>
    <row r="13" spans="1:20" ht="21.75" customHeight="1" x14ac:dyDescent="0.2">
      <c r="A13" s="20" t="s">
        <v>127</v>
      </c>
      <c r="E13" s="19" t="s">
        <v>185</v>
      </c>
      <c r="H13" s="63">
        <v>18</v>
      </c>
      <c r="J13" s="64">
        <v>0</v>
      </c>
      <c r="L13" s="64">
        <v>0</v>
      </c>
      <c r="N13" s="64">
        <v>0</v>
      </c>
      <c r="P13" s="64">
        <v>14259428247</v>
      </c>
      <c r="R13" s="64">
        <v>0</v>
      </c>
      <c r="T13" s="64">
        <v>14259428247</v>
      </c>
    </row>
    <row r="14" spans="1:20" ht="21.75" customHeight="1" thickBot="1" x14ac:dyDescent="0.25">
      <c r="A14" s="11" t="s">
        <v>41</v>
      </c>
      <c r="C14" s="27"/>
      <c r="D14" s="48"/>
      <c r="E14" s="27"/>
      <c r="F14" s="48"/>
      <c r="G14" s="48"/>
      <c r="H14" s="65"/>
      <c r="J14" s="61">
        <v>0</v>
      </c>
      <c r="L14" s="61">
        <v>0</v>
      </c>
      <c r="N14" s="61">
        <v>0</v>
      </c>
      <c r="P14" s="61">
        <v>171095237222</v>
      </c>
      <c r="R14" s="61">
        <v>0</v>
      </c>
      <c r="T14" s="61">
        <v>171095237222</v>
      </c>
    </row>
    <row r="15" spans="1:20" ht="13.5" thickTop="1" x14ac:dyDescent="0.2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2"/>
  <sheetViews>
    <sheetView rightToLeft="1" view="pageBreakPreview" zoomScaleNormal="100" zoomScaleSheetLayoutView="100" workbookViewId="0">
      <selection activeCell="E25" sqref="E25:O26"/>
    </sheetView>
  </sheetViews>
  <sheetFormatPr defaultRowHeight="12.75" x14ac:dyDescent="0.2"/>
  <cols>
    <col min="1" max="1" width="39.5703125" bestFit="1" customWidth="1"/>
    <col min="2" max="2" width="1.28515625" customWidth="1"/>
    <col min="3" max="3" width="12.42578125" style="58" bestFit="1" customWidth="1"/>
    <col min="4" max="4" width="1.28515625" style="58" customWidth="1"/>
    <col min="5" max="5" width="11.140625" style="58" bestFit="1" customWidth="1"/>
    <col min="6" max="6" width="1.28515625" style="58" customWidth="1"/>
    <col min="7" max="7" width="12.42578125" style="58" bestFit="1" customWidth="1"/>
    <col min="8" max="8" width="1.28515625" style="58" customWidth="1"/>
    <col min="9" max="9" width="16.42578125" style="58" bestFit="1" customWidth="1"/>
    <col min="10" max="10" width="1.28515625" style="58" customWidth="1"/>
    <col min="11" max="11" width="11.140625" style="58" bestFit="1" customWidth="1"/>
    <col min="12" max="12" width="1.28515625" style="58" customWidth="1"/>
    <col min="13" max="13" width="16.42578125" style="58" bestFit="1" customWidth="1"/>
    <col min="14" max="14" width="0.28515625" customWidth="1"/>
  </cols>
  <sheetData>
    <row r="1" spans="1:13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"/>
    <row r="5" spans="1:13" ht="14.45" customHeight="1" x14ac:dyDescent="0.2">
      <c r="A5" s="118" t="s">
        <v>189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14.45" customHeight="1" x14ac:dyDescent="0.2">
      <c r="A6" s="120" t="s">
        <v>87</v>
      </c>
      <c r="C6" s="124" t="s">
        <v>103</v>
      </c>
      <c r="D6" s="124"/>
      <c r="E6" s="124"/>
      <c r="F6" s="124"/>
      <c r="G6" s="124"/>
      <c r="I6" s="124" t="s">
        <v>104</v>
      </c>
      <c r="J6" s="124"/>
      <c r="K6" s="124"/>
      <c r="L6" s="124"/>
      <c r="M6" s="124"/>
    </row>
    <row r="7" spans="1:13" ht="29.1" customHeight="1" x14ac:dyDescent="0.2">
      <c r="A7" s="120"/>
      <c r="C7" s="66" t="s">
        <v>181</v>
      </c>
      <c r="D7" s="67"/>
      <c r="E7" s="66" t="s">
        <v>169</v>
      </c>
      <c r="F7" s="67"/>
      <c r="G7" s="66" t="s">
        <v>182</v>
      </c>
      <c r="I7" s="66" t="s">
        <v>181</v>
      </c>
      <c r="J7" s="67"/>
      <c r="K7" s="66" t="s">
        <v>169</v>
      </c>
      <c r="L7" s="67"/>
      <c r="M7" s="66" t="s">
        <v>182</v>
      </c>
    </row>
    <row r="8" spans="1:13" ht="21.75" customHeight="1" x14ac:dyDescent="0.2">
      <c r="A8" s="15" t="s">
        <v>213</v>
      </c>
      <c r="C8" s="57">
        <v>55531592</v>
      </c>
      <c r="E8" s="57">
        <v>0</v>
      </c>
      <c r="G8" s="57">
        <f>C8+E8</f>
        <v>55531592</v>
      </c>
      <c r="I8" s="57">
        <v>28624034671</v>
      </c>
      <c r="K8" s="57">
        <v>0</v>
      </c>
      <c r="M8" s="57">
        <f>I8+K8</f>
        <v>28624034671</v>
      </c>
    </row>
    <row r="9" spans="1:13" ht="21.75" customHeight="1" x14ac:dyDescent="0.2">
      <c r="A9" s="16" t="s">
        <v>218</v>
      </c>
      <c r="C9" s="65">
        <v>0</v>
      </c>
      <c r="E9" s="65">
        <v>0</v>
      </c>
      <c r="G9" s="65">
        <f>C9+E9</f>
        <v>0</v>
      </c>
      <c r="I9" s="65">
        <v>18053381131</v>
      </c>
      <c r="K9" s="65">
        <v>0</v>
      </c>
      <c r="M9" s="65">
        <f>I9+K9</f>
        <v>18053381131</v>
      </c>
    </row>
    <row r="10" spans="1:13" ht="21.75" customHeight="1" x14ac:dyDescent="0.2">
      <c r="A10" s="16" t="s">
        <v>220</v>
      </c>
      <c r="C10" s="59">
        <v>0</v>
      </c>
      <c r="E10" s="59">
        <v>0</v>
      </c>
      <c r="G10" s="65">
        <f t="shared" ref="G10:G21" si="0">C10+E10</f>
        <v>0</v>
      </c>
      <c r="I10" s="59">
        <v>14152789036</v>
      </c>
      <c r="K10" s="59">
        <v>0</v>
      </c>
      <c r="M10" s="65">
        <f t="shared" ref="M10:M21" si="1">I10+K10</f>
        <v>14152789036</v>
      </c>
    </row>
    <row r="11" spans="1:13" ht="21.75" customHeight="1" x14ac:dyDescent="0.2">
      <c r="A11" s="16" t="s">
        <v>219</v>
      </c>
      <c r="C11" s="59">
        <v>0</v>
      </c>
      <c r="E11" s="59">
        <v>0</v>
      </c>
      <c r="G11" s="65">
        <f t="shared" si="0"/>
        <v>0</v>
      </c>
      <c r="I11" s="59">
        <v>7606356161</v>
      </c>
      <c r="K11" s="59">
        <v>0</v>
      </c>
      <c r="M11" s="65">
        <f t="shared" si="1"/>
        <v>7606356161</v>
      </c>
    </row>
    <row r="12" spans="1:13" ht="21.75" customHeight="1" x14ac:dyDescent="0.2">
      <c r="A12" s="16" t="s">
        <v>221</v>
      </c>
      <c r="C12" s="59">
        <v>0</v>
      </c>
      <c r="E12" s="59">
        <v>0</v>
      </c>
      <c r="G12" s="65">
        <f t="shared" si="0"/>
        <v>0</v>
      </c>
      <c r="I12" s="59">
        <v>7293575350</v>
      </c>
      <c r="K12" s="59">
        <v>0</v>
      </c>
      <c r="M12" s="65">
        <f t="shared" si="1"/>
        <v>7293575350</v>
      </c>
    </row>
    <row r="13" spans="1:13" ht="21.75" customHeight="1" x14ac:dyDescent="0.2">
      <c r="A13" s="16" t="s">
        <v>210</v>
      </c>
      <c r="C13" s="59">
        <v>35589</v>
      </c>
      <c r="E13" s="59">
        <v>0</v>
      </c>
      <c r="G13" s="65">
        <f t="shared" si="0"/>
        <v>35589</v>
      </c>
      <c r="I13" s="59">
        <v>5266979907</v>
      </c>
      <c r="K13" s="59">
        <v>0</v>
      </c>
      <c r="M13" s="65">
        <f t="shared" si="1"/>
        <v>5266979907</v>
      </c>
    </row>
    <row r="14" spans="1:13" ht="21.75" customHeight="1" x14ac:dyDescent="0.2">
      <c r="A14" s="44" t="s">
        <v>217</v>
      </c>
      <c r="C14" s="65">
        <v>0</v>
      </c>
      <c r="E14" s="65">
        <v>0</v>
      </c>
      <c r="G14" s="65">
        <f t="shared" si="0"/>
        <v>0</v>
      </c>
      <c r="I14" s="65">
        <v>4676821916</v>
      </c>
      <c r="K14" s="65">
        <v>0</v>
      </c>
      <c r="M14" s="65">
        <f t="shared" si="1"/>
        <v>4676821916</v>
      </c>
    </row>
    <row r="15" spans="1:13" ht="21.75" customHeight="1" x14ac:dyDescent="0.2">
      <c r="A15" s="16" t="s">
        <v>209</v>
      </c>
      <c r="C15" s="59">
        <v>125514</v>
      </c>
      <c r="E15" s="59">
        <v>0</v>
      </c>
      <c r="G15" s="65">
        <f t="shared" si="0"/>
        <v>125514</v>
      </c>
      <c r="I15" s="59">
        <v>8737000</v>
      </c>
      <c r="K15" s="59">
        <v>0</v>
      </c>
      <c r="M15" s="65">
        <f t="shared" si="1"/>
        <v>8737000</v>
      </c>
    </row>
    <row r="16" spans="1:13" ht="21.75" customHeight="1" x14ac:dyDescent="0.2">
      <c r="A16" s="16" t="s">
        <v>212</v>
      </c>
      <c r="C16" s="59">
        <v>0</v>
      </c>
      <c r="E16" s="59">
        <v>0</v>
      </c>
      <c r="G16" s="65">
        <f t="shared" si="0"/>
        <v>0</v>
      </c>
      <c r="I16" s="59">
        <v>5089985</v>
      </c>
      <c r="K16" s="59">
        <v>0</v>
      </c>
      <c r="M16" s="65">
        <f t="shared" si="1"/>
        <v>5089985</v>
      </c>
    </row>
    <row r="17" spans="1:14" ht="21.75" customHeight="1" x14ac:dyDescent="0.2">
      <c r="A17" s="16" t="s">
        <v>214</v>
      </c>
      <c r="C17" s="59">
        <v>437297</v>
      </c>
      <c r="E17" s="59">
        <v>0</v>
      </c>
      <c r="G17" s="65">
        <f t="shared" si="0"/>
        <v>437297</v>
      </c>
      <c r="I17" s="59">
        <v>3733038</v>
      </c>
      <c r="K17" s="59">
        <v>0</v>
      </c>
      <c r="M17" s="65">
        <f t="shared" si="1"/>
        <v>3733038</v>
      </c>
    </row>
    <row r="18" spans="1:14" ht="21.75" customHeight="1" x14ac:dyDescent="0.2">
      <c r="A18" s="16" t="s">
        <v>222</v>
      </c>
      <c r="C18" s="59">
        <v>7997</v>
      </c>
      <c r="E18" s="59">
        <v>0</v>
      </c>
      <c r="G18" s="65">
        <f t="shared" si="0"/>
        <v>7997</v>
      </c>
      <c r="I18" s="59">
        <v>364494</v>
      </c>
      <c r="K18" s="59">
        <v>0</v>
      </c>
      <c r="M18" s="65">
        <f t="shared" si="1"/>
        <v>364494</v>
      </c>
    </row>
    <row r="19" spans="1:14" ht="21.75" customHeight="1" x14ac:dyDescent="0.2">
      <c r="A19" s="16" t="s">
        <v>208</v>
      </c>
      <c r="C19" s="59">
        <v>0</v>
      </c>
      <c r="E19" s="59">
        <v>0</v>
      </c>
      <c r="G19" s="65">
        <f t="shared" si="0"/>
        <v>0</v>
      </c>
      <c r="I19" s="59">
        <v>351560</v>
      </c>
      <c r="K19" s="59">
        <v>0</v>
      </c>
      <c r="M19" s="65">
        <f t="shared" si="1"/>
        <v>351560</v>
      </c>
    </row>
    <row r="20" spans="1:14" ht="21.75" customHeight="1" x14ac:dyDescent="0.2">
      <c r="A20" s="44" t="s">
        <v>206</v>
      </c>
      <c r="C20" s="65">
        <v>25623</v>
      </c>
      <c r="E20" s="65">
        <v>0</v>
      </c>
      <c r="G20" s="65">
        <f t="shared" si="0"/>
        <v>25623</v>
      </c>
      <c r="I20" s="65">
        <v>331553</v>
      </c>
      <c r="K20" s="65">
        <v>0</v>
      </c>
      <c r="M20" s="65">
        <f t="shared" si="1"/>
        <v>331553</v>
      </c>
    </row>
    <row r="21" spans="1:14" ht="21.75" customHeight="1" x14ac:dyDescent="0.2">
      <c r="A21" s="16" t="s">
        <v>211</v>
      </c>
      <c r="C21" s="59">
        <v>21960</v>
      </c>
      <c r="E21" s="59">
        <v>0</v>
      </c>
      <c r="G21" s="65">
        <f t="shared" si="0"/>
        <v>21960</v>
      </c>
      <c r="I21" s="59">
        <v>63720</v>
      </c>
      <c r="K21" s="59">
        <v>0</v>
      </c>
      <c r="M21" s="65">
        <f t="shared" si="1"/>
        <v>63720</v>
      </c>
    </row>
    <row r="22" spans="1:14" ht="21.75" customHeight="1" thickBot="1" x14ac:dyDescent="0.25">
      <c r="A22" s="11" t="s">
        <v>41</v>
      </c>
      <c r="C22" s="61">
        <f>SUM(C8:C21)</f>
        <v>56185572</v>
      </c>
      <c r="E22" s="61">
        <f>SUM(E8:E21)</f>
        <v>0</v>
      </c>
      <c r="G22" s="61">
        <f>SUM(G8:G21)</f>
        <v>56185572</v>
      </c>
      <c r="I22" s="61">
        <f>SUM(I8:I21)</f>
        <v>85692609522</v>
      </c>
      <c r="K22" s="61">
        <f>SUM(K8:K21)</f>
        <v>0</v>
      </c>
      <c r="M22" s="61">
        <f>SUM(M8:M21)</f>
        <v>85692609522</v>
      </c>
      <c r="N22" s="5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6"/>
  <sheetViews>
    <sheetView rightToLeft="1" view="pageBreakPreview" topLeftCell="A2" zoomScaleNormal="100" zoomScaleSheetLayoutView="100" workbookViewId="0">
      <selection activeCell="G27" sqref="G27:S132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5.5703125" style="58" bestFit="1" customWidth="1"/>
    <col min="4" max="4" width="1.28515625" style="58" customWidth="1"/>
    <col min="5" max="5" width="15.5703125" style="58" bestFit="1" customWidth="1"/>
    <col min="6" max="6" width="1.28515625" style="58" customWidth="1"/>
    <col min="7" max="7" width="11.28515625" style="58" bestFit="1" customWidth="1"/>
    <col min="8" max="8" width="1.28515625" style="58" customWidth="1"/>
    <col min="9" max="9" width="15.85546875" style="58" customWidth="1"/>
    <col min="10" max="10" width="1.28515625" style="58" customWidth="1"/>
    <col min="11" max="11" width="12.42578125" style="58" bestFit="1" customWidth="1"/>
    <col min="12" max="12" width="1.28515625" style="58" customWidth="1"/>
    <col min="13" max="13" width="19.28515625" style="58" bestFit="1" customWidth="1"/>
    <col min="14" max="14" width="1.28515625" style="58" customWidth="1"/>
    <col min="15" max="15" width="19.28515625" style="58" bestFit="1" customWidth="1"/>
    <col min="16" max="16" width="1.28515625" style="58" customWidth="1"/>
    <col min="17" max="17" width="18.140625" style="58" customWidth="1"/>
    <col min="18" max="18" width="1.5703125" customWidth="1"/>
  </cols>
  <sheetData>
    <row r="1" spans="1:18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8" ht="14.45" customHeight="1" x14ac:dyDescent="0.2"/>
    <row r="5" spans="1:18" ht="14.45" customHeight="1" x14ac:dyDescent="0.2">
      <c r="A5" s="103" t="s">
        <v>190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8" ht="14.45" customHeight="1" x14ac:dyDescent="0.2">
      <c r="A6" s="22" t="s">
        <v>87</v>
      </c>
      <c r="C6" s="142" t="s">
        <v>103</v>
      </c>
      <c r="D6" s="142"/>
      <c r="E6" s="142"/>
      <c r="F6" s="142"/>
      <c r="G6" s="142"/>
      <c r="H6" s="142"/>
      <c r="I6" s="142"/>
      <c r="K6" s="122" t="s">
        <v>104</v>
      </c>
      <c r="L6" s="122"/>
      <c r="M6" s="122"/>
      <c r="N6" s="122"/>
      <c r="O6" s="122"/>
      <c r="P6" s="122"/>
      <c r="Q6" s="122"/>
    </row>
    <row r="7" spans="1:18" ht="36.75" customHeight="1" x14ac:dyDescent="0.2">
      <c r="A7" s="104"/>
      <c r="C7" s="88" t="s">
        <v>13</v>
      </c>
      <c r="D7" s="67"/>
      <c r="E7" s="88" t="s">
        <v>191</v>
      </c>
      <c r="F7" s="67"/>
      <c r="G7" s="88" t="s">
        <v>192</v>
      </c>
      <c r="H7" s="67"/>
      <c r="I7" s="88" t="s">
        <v>193</v>
      </c>
      <c r="K7" s="88" t="s">
        <v>13</v>
      </c>
      <c r="L7" s="67"/>
      <c r="M7" s="88" t="s">
        <v>191</v>
      </c>
      <c r="N7" s="67"/>
      <c r="O7" s="88" t="s">
        <v>192</v>
      </c>
      <c r="P7" s="67"/>
      <c r="Q7" s="88" t="s">
        <v>193</v>
      </c>
    </row>
    <row r="8" spans="1:18" ht="21.75" customHeight="1" x14ac:dyDescent="0.2">
      <c r="A8" s="23" t="s">
        <v>111</v>
      </c>
      <c r="C8" s="62">
        <v>0</v>
      </c>
      <c r="E8" s="62">
        <v>0</v>
      </c>
      <c r="G8" s="62">
        <v>0</v>
      </c>
      <c r="I8" s="62">
        <v>0</v>
      </c>
      <c r="K8" s="62">
        <v>5872209</v>
      </c>
      <c r="M8" s="62">
        <v>19546740717</v>
      </c>
      <c r="O8" s="62">
        <v>18742496695</v>
      </c>
      <c r="Q8" s="102">
        <v>804244022</v>
      </c>
    </row>
    <row r="9" spans="1:18" ht="21.75" customHeight="1" x14ac:dyDescent="0.2">
      <c r="A9" s="19" t="s">
        <v>110</v>
      </c>
      <c r="C9" s="63">
        <v>0</v>
      </c>
      <c r="E9" s="63">
        <v>0</v>
      </c>
      <c r="G9" s="63">
        <v>0</v>
      </c>
      <c r="I9" s="63">
        <v>0</v>
      </c>
      <c r="K9" s="63">
        <v>6674177</v>
      </c>
      <c r="M9" s="63">
        <v>19881002120</v>
      </c>
      <c r="O9" s="63">
        <v>19176913718</v>
      </c>
      <c r="Q9" s="99">
        <v>704088402</v>
      </c>
    </row>
    <row r="10" spans="1:18" ht="21.75" customHeight="1" x14ac:dyDescent="0.2">
      <c r="A10" s="19" t="s">
        <v>114</v>
      </c>
      <c r="C10" s="63">
        <v>0</v>
      </c>
      <c r="E10" s="63">
        <v>0</v>
      </c>
      <c r="G10" s="63">
        <v>0</v>
      </c>
      <c r="I10" s="63">
        <v>0</v>
      </c>
      <c r="K10" s="63">
        <v>3250000</v>
      </c>
      <c r="M10" s="63">
        <v>3178971938</v>
      </c>
      <c r="O10" s="63">
        <v>3118516995</v>
      </c>
      <c r="Q10" s="99">
        <v>60454943</v>
      </c>
    </row>
    <row r="11" spans="1:18" ht="21.75" customHeight="1" x14ac:dyDescent="0.2">
      <c r="A11" s="19" t="s">
        <v>115</v>
      </c>
      <c r="C11" s="63">
        <v>0</v>
      </c>
      <c r="E11" s="63">
        <v>0</v>
      </c>
      <c r="G11" s="63">
        <v>0</v>
      </c>
      <c r="I11" s="63">
        <v>0</v>
      </c>
      <c r="K11" s="63">
        <v>750000</v>
      </c>
      <c r="M11" s="63">
        <v>2399885242</v>
      </c>
      <c r="O11" s="63">
        <v>2345987655</v>
      </c>
      <c r="Q11" s="99">
        <v>53897587</v>
      </c>
    </row>
    <row r="12" spans="1:18" ht="21.75" customHeight="1" x14ac:dyDescent="0.2">
      <c r="A12" s="19" t="s">
        <v>112</v>
      </c>
      <c r="C12" s="63">
        <v>0</v>
      </c>
      <c r="E12" s="63">
        <v>0</v>
      </c>
      <c r="G12" s="63">
        <v>0</v>
      </c>
      <c r="I12" s="63">
        <v>0</v>
      </c>
      <c r="K12" s="63">
        <v>3750000</v>
      </c>
      <c r="M12" s="63">
        <v>11932749902</v>
      </c>
      <c r="O12" s="63">
        <v>11894114504</v>
      </c>
      <c r="Q12" s="99">
        <v>38635398</v>
      </c>
    </row>
    <row r="13" spans="1:18" ht="21.75" customHeight="1" x14ac:dyDescent="0.2">
      <c r="A13" s="44" t="s">
        <v>109</v>
      </c>
      <c r="C13" s="65">
        <v>0</v>
      </c>
      <c r="E13" s="65">
        <v>0</v>
      </c>
      <c r="G13" s="65">
        <v>0</v>
      </c>
      <c r="I13" s="65">
        <v>0</v>
      </c>
      <c r="K13" s="65">
        <v>31</v>
      </c>
      <c r="M13" s="65">
        <v>264204</v>
      </c>
      <c r="O13" s="65">
        <v>271457</v>
      </c>
      <c r="Q13" s="105">
        <v>-7253</v>
      </c>
    </row>
    <row r="14" spans="1:18" ht="21.75" customHeight="1" x14ac:dyDescent="0.2">
      <c r="A14" s="19" t="s">
        <v>113</v>
      </c>
      <c r="C14" s="63">
        <v>0</v>
      </c>
      <c r="E14" s="63">
        <v>0</v>
      </c>
      <c r="G14" s="63">
        <v>0</v>
      </c>
      <c r="I14" s="63">
        <v>0</v>
      </c>
      <c r="K14" s="63">
        <v>1000000</v>
      </c>
      <c r="M14" s="63">
        <v>5169054840</v>
      </c>
      <c r="O14" s="63">
        <v>5354140991</v>
      </c>
      <c r="Q14" s="99">
        <v>-185086151</v>
      </c>
    </row>
    <row r="15" spans="1:18" ht="21.75" customHeight="1" x14ac:dyDescent="0.2">
      <c r="A15" s="19" t="s">
        <v>119</v>
      </c>
      <c r="C15" s="63">
        <v>0</v>
      </c>
      <c r="E15" s="63">
        <v>0</v>
      </c>
      <c r="G15" s="63">
        <v>0</v>
      </c>
      <c r="I15" s="63">
        <v>0</v>
      </c>
      <c r="K15" s="63">
        <v>577000</v>
      </c>
      <c r="M15" s="63">
        <v>30480024372</v>
      </c>
      <c r="O15" s="63">
        <v>29049077968</v>
      </c>
      <c r="Q15" s="99">
        <v>1430946404</v>
      </c>
    </row>
    <row r="16" spans="1:18" ht="21.75" customHeight="1" x14ac:dyDescent="0.2">
      <c r="A16" s="19" t="s">
        <v>126</v>
      </c>
      <c r="C16" s="63">
        <v>0</v>
      </c>
      <c r="E16" s="63">
        <v>0</v>
      </c>
      <c r="G16" s="63">
        <v>0</v>
      </c>
      <c r="I16" s="63">
        <v>0</v>
      </c>
      <c r="K16" s="63">
        <v>460000</v>
      </c>
      <c r="M16" s="63">
        <v>459940000000</v>
      </c>
      <c r="O16" s="63">
        <v>413924962500</v>
      </c>
      <c r="Q16" s="99">
        <v>46015037500</v>
      </c>
    </row>
    <row r="17" spans="1:17" ht="21.75" customHeight="1" x14ac:dyDescent="0.2">
      <c r="A17" s="19" t="s">
        <v>130</v>
      </c>
      <c r="C17" s="63">
        <v>0</v>
      </c>
      <c r="E17" s="63">
        <v>0</v>
      </c>
      <c r="G17" s="63">
        <v>0</v>
      </c>
      <c r="I17" s="63">
        <v>0</v>
      </c>
      <c r="K17" s="63">
        <v>355000</v>
      </c>
      <c r="M17" s="63">
        <v>329491440557</v>
      </c>
      <c r="O17" s="63">
        <v>297240865326</v>
      </c>
      <c r="Q17" s="99">
        <v>32250575231</v>
      </c>
    </row>
    <row r="18" spans="1:17" ht="21.75" customHeight="1" x14ac:dyDescent="0.2">
      <c r="A18" s="19" t="s">
        <v>124</v>
      </c>
      <c r="C18" s="63">
        <v>0</v>
      </c>
      <c r="E18" s="63">
        <v>0</v>
      </c>
      <c r="G18" s="63">
        <v>0</v>
      </c>
      <c r="I18" s="63">
        <v>0</v>
      </c>
      <c r="K18" s="63">
        <v>175000</v>
      </c>
      <c r="M18" s="63">
        <v>174912343750</v>
      </c>
      <c r="O18" s="63">
        <v>162488671875</v>
      </c>
      <c r="Q18" s="99">
        <v>12423671875</v>
      </c>
    </row>
    <row r="19" spans="1:17" ht="21.75" customHeight="1" x14ac:dyDescent="0.2">
      <c r="A19" s="19" t="s">
        <v>125</v>
      </c>
      <c r="C19" s="63">
        <v>0</v>
      </c>
      <c r="E19" s="63">
        <v>0</v>
      </c>
      <c r="G19" s="63">
        <v>0</v>
      </c>
      <c r="I19" s="63">
        <v>0</v>
      </c>
      <c r="K19" s="63">
        <v>185000</v>
      </c>
      <c r="M19" s="63">
        <v>184907656250</v>
      </c>
      <c r="O19" s="63">
        <v>172490484375</v>
      </c>
      <c r="Q19" s="99">
        <v>12417171875</v>
      </c>
    </row>
    <row r="20" spans="1:17" ht="21.75" customHeight="1" x14ac:dyDescent="0.2">
      <c r="A20" s="19" t="s">
        <v>129</v>
      </c>
      <c r="C20" s="63">
        <v>0</v>
      </c>
      <c r="E20" s="63">
        <v>0</v>
      </c>
      <c r="G20" s="63">
        <v>0</v>
      </c>
      <c r="I20" s="63">
        <v>0</v>
      </c>
      <c r="K20" s="63">
        <v>36650</v>
      </c>
      <c r="M20" s="63">
        <v>36650000000</v>
      </c>
      <c r="O20" s="63">
        <v>31038865635</v>
      </c>
      <c r="Q20" s="99">
        <v>5611134365</v>
      </c>
    </row>
    <row r="21" spans="1:17" ht="21.75" customHeight="1" x14ac:dyDescent="0.2">
      <c r="A21" s="19" t="s">
        <v>127</v>
      </c>
      <c r="C21" s="63">
        <v>0</v>
      </c>
      <c r="E21" s="63">
        <v>0</v>
      </c>
      <c r="G21" s="63">
        <v>0</v>
      </c>
      <c r="I21" s="63">
        <v>0</v>
      </c>
      <c r="K21" s="63">
        <v>100000</v>
      </c>
      <c r="M21" s="63">
        <v>99953125000</v>
      </c>
      <c r="O21" s="63">
        <v>95429400285</v>
      </c>
      <c r="Q21" s="99">
        <v>4523724715</v>
      </c>
    </row>
    <row r="22" spans="1:17" ht="21.75" customHeight="1" x14ac:dyDescent="0.2">
      <c r="A22" s="19" t="s">
        <v>128</v>
      </c>
      <c r="C22" s="63">
        <v>0</v>
      </c>
      <c r="E22" s="63">
        <v>0</v>
      </c>
      <c r="G22" s="63">
        <v>0</v>
      </c>
      <c r="I22" s="63">
        <v>0</v>
      </c>
      <c r="K22" s="63">
        <v>24462</v>
      </c>
      <c r="M22" s="63">
        <v>24462000000</v>
      </c>
      <c r="O22" s="63">
        <v>20470151404</v>
      </c>
      <c r="Q22" s="99">
        <v>3991848596</v>
      </c>
    </row>
    <row r="23" spans="1:17" ht="21.75" customHeight="1" x14ac:dyDescent="0.2">
      <c r="A23" s="20" t="s">
        <v>131</v>
      </c>
      <c r="C23" s="64">
        <v>0</v>
      </c>
      <c r="E23" s="64">
        <v>0</v>
      </c>
      <c r="G23" s="64">
        <v>0</v>
      </c>
      <c r="I23" s="64">
        <v>0</v>
      </c>
      <c r="K23" s="64">
        <v>100000</v>
      </c>
      <c r="M23" s="64">
        <v>91254266500</v>
      </c>
      <c r="O23" s="64">
        <v>98015562500</v>
      </c>
      <c r="Q23" s="100">
        <v>-6761296000</v>
      </c>
    </row>
    <row r="24" spans="1:17" ht="21.75" customHeight="1" thickBot="1" x14ac:dyDescent="0.25">
      <c r="A24" s="21" t="s">
        <v>41</v>
      </c>
      <c r="C24" s="89">
        <v>0</v>
      </c>
      <c r="E24" s="89">
        <v>0</v>
      </c>
      <c r="G24" s="89">
        <v>0</v>
      </c>
      <c r="I24" s="89">
        <v>0</v>
      </c>
      <c r="K24" s="89">
        <v>23309529</v>
      </c>
      <c r="M24" s="89">
        <v>1494159525392</v>
      </c>
      <c r="O24" s="89">
        <v>1380780483883</v>
      </c>
      <c r="Q24" s="101">
        <v>113379041509</v>
      </c>
    </row>
    <row r="25" spans="1:17" ht="13.5" thickTop="1" x14ac:dyDescent="0.2"/>
    <row r="31" spans="1:17" s="58" customFormat="1" x14ac:dyDescent="0.2"/>
    <row r="32" spans="1:17" s="58" customFormat="1" x14ac:dyDescent="0.2"/>
    <row r="33" s="58" customFormat="1" x14ac:dyDescent="0.2"/>
    <row r="34" s="58" customFormat="1" x14ac:dyDescent="0.2"/>
    <row r="35" s="58" customFormat="1" x14ac:dyDescent="0.2"/>
    <row r="36" s="58" customFormat="1" x14ac:dyDescent="0.2"/>
    <row r="37" s="58" customFormat="1" x14ac:dyDescent="0.2"/>
    <row r="38" s="58" customFormat="1" x14ac:dyDescent="0.2"/>
    <row r="39" s="58" customFormat="1" x14ac:dyDescent="0.2"/>
    <row r="40" s="58" customFormat="1" x14ac:dyDescent="0.2"/>
    <row r="41" s="58" customFormat="1" x14ac:dyDescent="0.2"/>
    <row r="42" s="58" customFormat="1" x14ac:dyDescent="0.2"/>
    <row r="43" s="58" customFormat="1" x14ac:dyDescent="0.2"/>
    <row r="44" s="58" customFormat="1" x14ac:dyDescent="0.2"/>
    <row r="45" s="58" customFormat="1" x14ac:dyDescent="0.2"/>
    <row r="46" s="58" customFormat="1" x14ac:dyDescent="0.2"/>
    <row r="47" s="58" customFormat="1" x14ac:dyDescent="0.2"/>
    <row r="48" s="58" customFormat="1" x14ac:dyDescent="0.2"/>
    <row r="49" s="58" customFormat="1" x14ac:dyDescent="0.2"/>
    <row r="50" s="58" customFormat="1" x14ac:dyDescent="0.2"/>
    <row r="51" s="58" customFormat="1" x14ac:dyDescent="0.2"/>
    <row r="52" s="58" customFormat="1" x14ac:dyDescent="0.2"/>
    <row r="53" s="58" customFormat="1" x14ac:dyDescent="0.2"/>
    <row r="54" s="58" customFormat="1" x14ac:dyDescent="0.2"/>
    <row r="55" s="58" customFormat="1" x14ac:dyDescent="0.2"/>
    <row r="56" s="58" customFormat="1" x14ac:dyDescent="0.2"/>
    <row r="57" s="58" customFormat="1" x14ac:dyDescent="0.2"/>
    <row r="58" s="58" customFormat="1" x14ac:dyDescent="0.2"/>
    <row r="59" s="58" customFormat="1" x14ac:dyDescent="0.2"/>
    <row r="60" s="58" customFormat="1" x14ac:dyDescent="0.2"/>
    <row r="61" s="58" customFormat="1" x14ac:dyDescent="0.2"/>
    <row r="62" s="58" customFormat="1" x14ac:dyDescent="0.2"/>
    <row r="63" s="58" customFormat="1" x14ac:dyDescent="0.2"/>
    <row r="64" s="58" customFormat="1" x14ac:dyDescent="0.2"/>
    <row r="65" s="58" customFormat="1" x14ac:dyDescent="0.2"/>
    <row r="66" s="58" customFormat="1" x14ac:dyDescent="0.2"/>
    <row r="67" s="58" customFormat="1" x14ac:dyDescent="0.2"/>
    <row r="68" s="58" customFormat="1" x14ac:dyDescent="0.2"/>
    <row r="69" s="58" customFormat="1" x14ac:dyDescent="0.2"/>
    <row r="70" s="58" customFormat="1" x14ac:dyDescent="0.2"/>
    <row r="71" s="58" customFormat="1" x14ac:dyDescent="0.2"/>
    <row r="72" s="58" customFormat="1" x14ac:dyDescent="0.2"/>
    <row r="73" s="58" customFormat="1" x14ac:dyDescent="0.2"/>
    <row r="74" s="58" customFormat="1" x14ac:dyDescent="0.2"/>
    <row r="75" s="58" customFormat="1" x14ac:dyDescent="0.2"/>
    <row r="76" s="58" customFormat="1" x14ac:dyDescent="0.2"/>
    <row r="77" s="58" customFormat="1" x14ac:dyDescent="0.2"/>
    <row r="78" s="58" customFormat="1" x14ac:dyDescent="0.2"/>
    <row r="79" s="58" customFormat="1" x14ac:dyDescent="0.2"/>
    <row r="80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</sheetData>
  <mergeCells count="5">
    <mergeCell ref="A2:R2"/>
    <mergeCell ref="A3:R3"/>
    <mergeCell ref="C6:I6"/>
    <mergeCell ref="A1:R1"/>
    <mergeCell ref="K6:Q6"/>
  </mergeCells>
  <pageMargins left="0.39" right="0.39" top="0.39" bottom="0.39" header="0" footer="0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2"/>
  <sheetViews>
    <sheetView rightToLeft="1" view="pageBreakPreview" topLeftCell="A22" zoomScaleNormal="100" zoomScaleSheetLayoutView="100" workbookViewId="0">
      <selection activeCell="E34" sqref="E34:Y39"/>
    </sheetView>
  </sheetViews>
  <sheetFormatPr defaultRowHeight="12.75" x14ac:dyDescent="0.2"/>
  <cols>
    <col min="1" max="1" width="3.5703125" style="35" bestFit="1" customWidth="1"/>
    <col min="2" max="2" width="2.5703125" style="35" customWidth="1"/>
    <col min="3" max="3" width="23.42578125" style="35" customWidth="1"/>
    <col min="4" max="4" width="1.28515625" style="35" customWidth="1"/>
    <col min="5" max="5" width="9.7109375" style="72" bestFit="1" customWidth="1"/>
    <col min="6" max="6" width="1.28515625" style="72" customWidth="1"/>
    <col min="7" max="7" width="19.28515625" style="72" bestFit="1" customWidth="1"/>
    <col min="8" max="8" width="1.28515625" style="72" customWidth="1"/>
    <col min="9" max="9" width="19.28515625" style="72" bestFit="1" customWidth="1"/>
    <col min="10" max="10" width="1.28515625" style="72" customWidth="1"/>
    <col min="11" max="11" width="8.5703125" style="72" bestFit="1" customWidth="1"/>
    <col min="12" max="12" width="1.28515625" style="72" customWidth="1"/>
    <col min="13" max="13" width="17.42578125" style="72" bestFit="1" customWidth="1"/>
    <col min="14" max="14" width="1.28515625" style="72" customWidth="1"/>
    <col min="15" max="15" width="6.85546875" style="72" bestFit="1" customWidth="1"/>
    <col min="16" max="16" width="1.28515625" style="72" customWidth="1"/>
    <col min="17" max="17" width="11.7109375" style="72" bestFit="1" customWidth="1"/>
    <col min="18" max="18" width="1.28515625" style="72" customWidth="1"/>
    <col min="19" max="19" width="9.5703125" style="72" bestFit="1" customWidth="1"/>
    <col min="20" max="20" width="1.28515625" style="72" customWidth="1"/>
    <col min="21" max="21" width="17.7109375" style="72" bestFit="1" customWidth="1"/>
    <col min="22" max="22" width="1.28515625" style="72" customWidth="1"/>
    <col min="23" max="23" width="19.140625" style="72" bestFit="1" customWidth="1"/>
    <col min="24" max="24" width="1.28515625" style="72" customWidth="1"/>
    <col min="25" max="25" width="19.28515625" style="72" bestFit="1" customWidth="1"/>
    <col min="26" max="26" width="1.28515625" style="35" customWidth="1"/>
    <col min="27" max="27" width="18.28515625" style="35" bestFit="1" customWidth="1"/>
    <col min="28" max="28" width="1.5703125" style="35" customWidth="1"/>
    <col min="29" max="29" width="2" style="35" bestFit="1" customWidth="1"/>
    <col min="30" max="16384" width="9.140625" style="35"/>
  </cols>
  <sheetData>
    <row r="1" spans="1:29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9" ht="21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1:29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spans="1:29" ht="14.45" customHeight="1" x14ac:dyDescent="0.2">
      <c r="A4" s="36" t="s">
        <v>3</v>
      </c>
      <c r="B4" s="117" t="s">
        <v>4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</row>
    <row r="5" spans="1:29" ht="14.45" customHeight="1" x14ac:dyDescent="0.2">
      <c r="A5" s="117" t="s">
        <v>5</v>
      </c>
      <c r="B5" s="117"/>
      <c r="C5" s="117" t="s">
        <v>6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1:29" s="40" customFormat="1" ht="14.45" customHeight="1" x14ac:dyDescent="0.2">
      <c r="E6" s="115" t="s">
        <v>7</v>
      </c>
      <c r="F6" s="115"/>
      <c r="G6" s="115"/>
      <c r="H6" s="115"/>
      <c r="I6" s="115"/>
      <c r="J6" s="68"/>
      <c r="K6" s="112" t="s">
        <v>8</v>
      </c>
      <c r="L6" s="112"/>
      <c r="M6" s="112"/>
      <c r="N6" s="112"/>
      <c r="O6" s="112"/>
      <c r="P6" s="112"/>
      <c r="Q6" s="112"/>
      <c r="R6" s="68"/>
      <c r="S6" s="113" t="s">
        <v>9</v>
      </c>
      <c r="T6" s="113"/>
      <c r="U6" s="113"/>
      <c r="V6" s="113"/>
      <c r="W6" s="113"/>
      <c r="X6" s="113"/>
      <c r="Y6" s="113"/>
      <c r="Z6" s="113"/>
      <c r="AA6" s="113"/>
    </row>
    <row r="7" spans="1:29" s="40" customFormat="1" ht="14.45" customHeight="1" x14ac:dyDescent="0.2">
      <c r="E7" s="68"/>
      <c r="F7" s="95"/>
      <c r="G7" s="95"/>
      <c r="H7" s="95"/>
      <c r="I7" s="95"/>
      <c r="J7" s="68"/>
      <c r="K7" s="114" t="s">
        <v>10</v>
      </c>
      <c r="L7" s="114"/>
      <c r="M7" s="114"/>
      <c r="N7" s="69"/>
      <c r="O7" s="114" t="s">
        <v>11</v>
      </c>
      <c r="P7" s="114"/>
      <c r="Q7" s="114"/>
      <c r="R7" s="68"/>
      <c r="S7" s="69"/>
      <c r="T7" s="69"/>
      <c r="U7" s="69"/>
      <c r="V7" s="69"/>
      <c r="W7" s="69"/>
      <c r="X7" s="69"/>
      <c r="Y7" s="69"/>
      <c r="Z7" s="41"/>
      <c r="AA7" s="41"/>
    </row>
    <row r="8" spans="1:29" s="40" customFormat="1" ht="14.45" customHeight="1" x14ac:dyDescent="0.2">
      <c r="A8" s="110" t="s">
        <v>12</v>
      </c>
      <c r="B8" s="110"/>
      <c r="C8" s="110"/>
      <c r="E8" s="70" t="s">
        <v>13</v>
      </c>
      <c r="F8" s="68"/>
      <c r="G8" s="70" t="s">
        <v>14</v>
      </c>
      <c r="H8" s="68"/>
      <c r="I8" s="70" t="s">
        <v>15</v>
      </c>
      <c r="J8" s="68"/>
      <c r="K8" s="71" t="s">
        <v>13</v>
      </c>
      <c r="L8" s="69"/>
      <c r="M8" s="71" t="s">
        <v>14</v>
      </c>
      <c r="N8" s="68"/>
      <c r="O8" s="71" t="s">
        <v>13</v>
      </c>
      <c r="P8" s="69"/>
      <c r="Q8" s="71" t="s">
        <v>16</v>
      </c>
      <c r="R8" s="68"/>
      <c r="S8" s="70" t="s">
        <v>13</v>
      </c>
      <c r="T8" s="68"/>
      <c r="U8" s="70" t="s">
        <v>17</v>
      </c>
      <c r="V8" s="68"/>
      <c r="W8" s="70" t="s">
        <v>14</v>
      </c>
      <c r="X8" s="68"/>
      <c r="Y8" s="70" t="s">
        <v>15</v>
      </c>
      <c r="AA8" s="29" t="s">
        <v>18</v>
      </c>
    </row>
    <row r="9" spans="1:29" ht="21.75" customHeight="1" x14ac:dyDescent="0.2">
      <c r="A9" s="111" t="s">
        <v>40</v>
      </c>
      <c r="B9" s="111"/>
      <c r="C9" s="111"/>
      <c r="E9" s="74">
        <v>184828</v>
      </c>
      <c r="G9" s="74">
        <v>4370361890226</v>
      </c>
      <c r="I9" s="74">
        <v>4200751160293.7202</v>
      </c>
      <c r="K9" s="74">
        <v>33794</v>
      </c>
      <c r="M9" s="74">
        <v>800598766784</v>
      </c>
      <c r="O9" s="74">
        <v>0</v>
      </c>
      <c r="Q9" s="74">
        <v>0</v>
      </c>
      <c r="S9" s="74">
        <v>218622</v>
      </c>
      <c r="U9" s="74">
        <v>25600042</v>
      </c>
      <c r="W9" s="74">
        <v>5170960657010</v>
      </c>
      <c r="Y9" s="74">
        <v>5583300224406.9004</v>
      </c>
      <c r="AA9" s="37">
        <f t="shared" ref="AA9:AA30" si="0">Y9/5593460546125</f>
        <v>0.99818353564232465</v>
      </c>
      <c r="AC9" s="39"/>
    </row>
    <row r="10" spans="1:29" ht="21.75" customHeight="1" x14ac:dyDescent="0.2">
      <c r="A10" s="108" t="s">
        <v>29</v>
      </c>
      <c r="B10" s="108"/>
      <c r="C10" s="108"/>
      <c r="E10" s="74">
        <v>10000</v>
      </c>
      <c r="G10" s="74">
        <v>21820230</v>
      </c>
      <c r="I10" s="74">
        <v>21919244.300000001</v>
      </c>
      <c r="K10" s="74">
        <v>0</v>
      </c>
      <c r="M10" s="74">
        <v>0</v>
      </c>
      <c r="O10" s="74">
        <v>0</v>
      </c>
      <c r="Q10" s="74">
        <v>0</v>
      </c>
      <c r="S10" s="74">
        <v>10000</v>
      </c>
      <c r="U10" s="74">
        <v>2209</v>
      </c>
      <c r="W10" s="74">
        <v>21820230</v>
      </c>
      <c r="Y10" s="74">
        <v>21919244.300000001</v>
      </c>
      <c r="AA10" s="37">
        <f t="shared" si="0"/>
        <v>3.9187268988935776E-6</v>
      </c>
      <c r="AC10" s="39"/>
    </row>
    <row r="11" spans="1:29" ht="21.75" customHeight="1" x14ac:dyDescent="0.2">
      <c r="A11" s="108" t="s">
        <v>32</v>
      </c>
      <c r="B11" s="108"/>
      <c r="C11" s="108"/>
      <c r="E11" s="74">
        <v>10000</v>
      </c>
      <c r="G11" s="74">
        <v>14012992</v>
      </c>
      <c r="I11" s="74">
        <v>14080311.300000001</v>
      </c>
      <c r="K11" s="74">
        <v>0</v>
      </c>
      <c r="M11" s="74">
        <v>0</v>
      </c>
      <c r="O11" s="74">
        <v>0</v>
      </c>
      <c r="Q11" s="74">
        <v>0</v>
      </c>
      <c r="S11" s="74">
        <v>10000</v>
      </c>
      <c r="U11" s="74">
        <v>1419</v>
      </c>
      <c r="W11" s="74">
        <v>14012992</v>
      </c>
      <c r="Y11" s="74">
        <v>14080311.300000001</v>
      </c>
      <c r="AA11" s="37">
        <f t="shared" si="0"/>
        <v>2.5172808825396048E-6</v>
      </c>
      <c r="AC11" s="39"/>
    </row>
    <row r="12" spans="1:29" ht="21.75" customHeight="1" x14ac:dyDescent="0.2">
      <c r="A12" s="108" t="s">
        <v>30</v>
      </c>
      <c r="B12" s="108"/>
      <c r="C12" s="108"/>
      <c r="E12" s="74">
        <v>10000</v>
      </c>
      <c r="G12" s="74">
        <v>13512528</v>
      </c>
      <c r="I12" s="74">
        <v>13584176.300000001</v>
      </c>
      <c r="K12" s="74">
        <v>0</v>
      </c>
      <c r="M12" s="74">
        <v>0</v>
      </c>
      <c r="O12" s="74">
        <v>0</v>
      </c>
      <c r="Q12" s="74">
        <v>0</v>
      </c>
      <c r="S12" s="74">
        <v>10000</v>
      </c>
      <c r="U12" s="74">
        <v>1369</v>
      </c>
      <c r="W12" s="74">
        <v>13512528</v>
      </c>
      <c r="Y12" s="74">
        <v>13584176.300000001</v>
      </c>
      <c r="AA12" s="37">
        <f t="shared" si="0"/>
        <v>2.4285817675804928E-6</v>
      </c>
      <c r="AC12" s="39"/>
    </row>
    <row r="13" spans="1:29" ht="21.75" customHeight="1" x14ac:dyDescent="0.2">
      <c r="A13" s="108" t="s">
        <v>35</v>
      </c>
      <c r="B13" s="108"/>
      <c r="C13" s="108"/>
      <c r="E13" s="74">
        <v>10000</v>
      </c>
      <c r="G13" s="74">
        <v>13912898</v>
      </c>
      <c r="I13" s="74">
        <v>13217036.4</v>
      </c>
      <c r="K13" s="74">
        <v>0</v>
      </c>
      <c r="M13" s="74">
        <v>0</v>
      </c>
      <c r="O13" s="74">
        <v>0</v>
      </c>
      <c r="Q13" s="74">
        <v>0</v>
      </c>
      <c r="S13" s="74">
        <v>10000</v>
      </c>
      <c r="U13" s="74">
        <v>1332</v>
      </c>
      <c r="W13" s="74">
        <v>13912898</v>
      </c>
      <c r="Y13" s="74">
        <v>13217036.4</v>
      </c>
      <c r="AA13" s="37">
        <f t="shared" si="0"/>
        <v>2.3629444225107497E-6</v>
      </c>
      <c r="AC13" s="39"/>
    </row>
    <row r="14" spans="1:29" ht="21.75" customHeight="1" x14ac:dyDescent="0.2">
      <c r="A14" s="108" t="s">
        <v>26</v>
      </c>
      <c r="B14" s="108"/>
      <c r="C14" s="108"/>
      <c r="E14" s="74">
        <v>10000</v>
      </c>
      <c r="G14" s="74">
        <v>12611692</v>
      </c>
      <c r="I14" s="74">
        <v>12701056</v>
      </c>
      <c r="K14" s="74">
        <v>0</v>
      </c>
      <c r="M14" s="74">
        <v>0</v>
      </c>
      <c r="O14" s="74">
        <v>0</v>
      </c>
      <c r="Q14" s="74">
        <v>0</v>
      </c>
      <c r="S14" s="74">
        <v>10000</v>
      </c>
      <c r="U14" s="74">
        <v>1280</v>
      </c>
      <c r="W14" s="74">
        <v>12611692</v>
      </c>
      <c r="Y14" s="74">
        <v>12701056</v>
      </c>
      <c r="AA14" s="37">
        <f t="shared" si="0"/>
        <v>2.2706973429532729E-6</v>
      </c>
      <c r="AC14" s="39"/>
    </row>
    <row r="15" spans="1:29" ht="21.75" customHeight="1" x14ac:dyDescent="0.2">
      <c r="A15" s="108" t="s">
        <v>39</v>
      </c>
      <c r="B15" s="108"/>
      <c r="C15" s="108"/>
      <c r="E15" s="74">
        <v>10000</v>
      </c>
      <c r="G15" s="74">
        <v>12611692</v>
      </c>
      <c r="I15" s="74">
        <v>12641519.800000001</v>
      </c>
      <c r="K15" s="74">
        <v>0</v>
      </c>
      <c r="M15" s="74">
        <v>0</v>
      </c>
      <c r="O15" s="74">
        <v>0</v>
      </c>
      <c r="Q15" s="74">
        <v>0</v>
      </c>
      <c r="S15" s="74">
        <v>10000</v>
      </c>
      <c r="U15" s="74">
        <v>1274</v>
      </c>
      <c r="W15" s="74">
        <v>12611692</v>
      </c>
      <c r="Y15" s="74">
        <v>12641519.800000001</v>
      </c>
      <c r="AA15" s="37">
        <f t="shared" si="0"/>
        <v>2.2600534491581794E-6</v>
      </c>
      <c r="AC15" s="39"/>
    </row>
    <row r="16" spans="1:29" ht="21.75" customHeight="1" x14ac:dyDescent="0.2">
      <c r="A16" s="108" t="s">
        <v>28</v>
      </c>
      <c r="B16" s="108"/>
      <c r="C16" s="108"/>
      <c r="E16" s="74">
        <v>10000</v>
      </c>
      <c r="G16" s="74">
        <v>12211317</v>
      </c>
      <c r="I16" s="74">
        <v>12304148</v>
      </c>
      <c r="K16" s="74">
        <v>0</v>
      </c>
      <c r="M16" s="74">
        <v>0</v>
      </c>
      <c r="O16" s="74">
        <v>0</v>
      </c>
      <c r="Q16" s="74">
        <v>0</v>
      </c>
      <c r="S16" s="74">
        <v>10000</v>
      </c>
      <c r="U16" s="74">
        <v>1240</v>
      </c>
      <c r="W16" s="74">
        <v>12211317</v>
      </c>
      <c r="Y16" s="74">
        <v>12304148</v>
      </c>
      <c r="AA16" s="37">
        <f t="shared" si="0"/>
        <v>2.1997380509859832E-6</v>
      </c>
      <c r="AC16" s="39"/>
    </row>
    <row r="17" spans="1:29" ht="21.75" customHeight="1" x14ac:dyDescent="0.2">
      <c r="A17" s="108" t="s">
        <v>23</v>
      </c>
      <c r="B17" s="108"/>
      <c r="C17" s="108"/>
      <c r="E17" s="74">
        <v>10000</v>
      </c>
      <c r="G17" s="74">
        <v>11110300</v>
      </c>
      <c r="I17" s="74">
        <v>11212651</v>
      </c>
      <c r="K17" s="74">
        <v>0</v>
      </c>
      <c r="M17" s="74">
        <v>0</v>
      </c>
      <c r="O17" s="74">
        <v>0</v>
      </c>
      <c r="Q17" s="74">
        <v>0</v>
      </c>
      <c r="S17" s="74">
        <v>10000</v>
      </c>
      <c r="U17" s="74">
        <v>1130</v>
      </c>
      <c r="W17" s="74">
        <v>11110300</v>
      </c>
      <c r="Y17" s="74">
        <v>11212651</v>
      </c>
      <c r="AA17" s="37">
        <f t="shared" si="0"/>
        <v>2.0045999980759361E-6</v>
      </c>
      <c r="AC17" s="39"/>
    </row>
    <row r="18" spans="1:29" ht="21.75" customHeight="1" x14ac:dyDescent="0.2">
      <c r="A18" s="108" t="s">
        <v>34</v>
      </c>
      <c r="B18" s="108"/>
      <c r="C18" s="108"/>
      <c r="E18" s="74">
        <v>10000</v>
      </c>
      <c r="G18" s="74">
        <v>10109372</v>
      </c>
      <c r="I18" s="74">
        <v>10220381</v>
      </c>
      <c r="K18" s="74">
        <v>0</v>
      </c>
      <c r="M18" s="74">
        <v>0</v>
      </c>
      <c r="O18" s="74">
        <v>0</v>
      </c>
      <c r="Q18" s="74">
        <v>0</v>
      </c>
      <c r="S18" s="74">
        <v>10000</v>
      </c>
      <c r="U18" s="74">
        <v>1030</v>
      </c>
      <c r="W18" s="74">
        <v>10109372</v>
      </c>
      <c r="Y18" s="74">
        <v>10220381</v>
      </c>
      <c r="AA18" s="37">
        <f t="shared" si="0"/>
        <v>1.8272017681577117E-6</v>
      </c>
      <c r="AC18" s="39"/>
    </row>
    <row r="19" spans="1:29" ht="21.75" customHeight="1" x14ac:dyDescent="0.2">
      <c r="A19" s="108" t="s">
        <v>20</v>
      </c>
      <c r="B19" s="108"/>
      <c r="C19" s="108"/>
      <c r="E19" s="74">
        <v>10000</v>
      </c>
      <c r="G19" s="74">
        <v>9608908</v>
      </c>
      <c r="I19" s="74">
        <v>9625019</v>
      </c>
      <c r="K19" s="74">
        <v>0</v>
      </c>
      <c r="M19" s="74">
        <v>0</v>
      </c>
      <c r="O19" s="74">
        <v>0</v>
      </c>
      <c r="Q19" s="74">
        <v>0</v>
      </c>
      <c r="S19" s="74">
        <v>10000</v>
      </c>
      <c r="U19" s="74">
        <v>970</v>
      </c>
      <c r="W19" s="74">
        <v>9608908</v>
      </c>
      <c r="Y19" s="74">
        <v>9625019</v>
      </c>
      <c r="AA19" s="37">
        <f t="shared" si="0"/>
        <v>1.720762830206777E-6</v>
      </c>
      <c r="AC19" s="39"/>
    </row>
    <row r="20" spans="1:29" ht="21.75" customHeight="1" x14ac:dyDescent="0.2">
      <c r="A20" s="108" t="s">
        <v>27</v>
      </c>
      <c r="B20" s="108"/>
      <c r="C20" s="108"/>
      <c r="E20" s="74">
        <v>10000</v>
      </c>
      <c r="G20" s="74">
        <v>10509744</v>
      </c>
      <c r="I20" s="74">
        <v>7233648.2999999998</v>
      </c>
      <c r="K20" s="74">
        <v>0</v>
      </c>
      <c r="M20" s="74">
        <v>0</v>
      </c>
      <c r="O20" s="74">
        <v>0</v>
      </c>
      <c r="Q20" s="74">
        <v>0</v>
      </c>
      <c r="S20" s="74">
        <v>10000</v>
      </c>
      <c r="U20" s="74">
        <v>729</v>
      </c>
      <c r="W20" s="74">
        <v>10509744</v>
      </c>
      <c r="Y20" s="74">
        <v>7233648.2999999998</v>
      </c>
      <c r="AA20" s="37">
        <f t="shared" si="0"/>
        <v>1.2932330961038561E-6</v>
      </c>
      <c r="AC20" s="39"/>
    </row>
    <row r="21" spans="1:29" ht="21.75" customHeight="1" x14ac:dyDescent="0.2">
      <c r="A21" s="108" t="s">
        <v>19</v>
      </c>
      <c r="B21" s="108"/>
      <c r="C21" s="108"/>
      <c r="E21" s="74">
        <v>10000</v>
      </c>
      <c r="G21" s="74">
        <v>10109372</v>
      </c>
      <c r="I21" s="74">
        <v>7193957.5</v>
      </c>
      <c r="K21" s="74">
        <v>0</v>
      </c>
      <c r="M21" s="74">
        <v>0</v>
      </c>
      <c r="O21" s="74">
        <v>0</v>
      </c>
      <c r="Q21" s="74">
        <v>0</v>
      </c>
      <c r="S21" s="74">
        <v>10000</v>
      </c>
      <c r="U21" s="74">
        <v>725</v>
      </c>
      <c r="W21" s="74">
        <v>10109372</v>
      </c>
      <c r="Y21" s="74">
        <v>7193957.5</v>
      </c>
      <c r="AA21" s="37">
        <f t="shared" si="0"/>
        <v>1.2861371669071272E-6</v>
      </c>
      <c r="AC21" s="39"/>
    </row>
    <row r="22" spans="1:29" ht="21.75" customHeight="1" x14ac:dyDescent="0.2">
      <c r="A22" s="108" t="s">
        <v>31</v>
      </c>
      <c r="B22" s="108"/>
      <c r="C22" s="108"/>
      <c r="E22" s="74">
        <v>10000</v>
      </c>
      <c r="G22" s="74">
        <v>9608908</v>
      </c>
      <c r="I22" s="74">
        <v>6281069.0999999996</v>
      </c>
      <c r="K22" s="74">
        <v>0</v>
      </c>
      <c r="M22" s="74">
        <v>0</v>
      </c>
      <c r="O22" s="74">
        <v>0</v>
      </c>
      <c r="Q22" s="74">
        <v>0</v>
      </c>
      <c r="S22" s="74">
        <v>10000</v>
      </c>
      <c r="U22" s="74">
        <v>633</v>
      </c>
      <c r="W22" s="74">
        <v>9608908</v>
      </c>
      <c r="Y22" s="74">
        <v>6281069.0999999996</v>
      </c>
      <c r="AA22" s="37">
        <f t="shared" si="0"/>
        <v>1.1229307953823607E-6</v>
      </c>
      <c r="AC22" s="39"/>
    </row>
    <row r="23" spans="1:29" ht="21.75" customHeight="1" x14ac:dyDescent="0.2">
      <c r="A23" s="108" t="s">
        <v>33</v>
      </c>
      <c r="B23" s="108"/>
      <c r="C23" s="108"/>
      <c r="E23" s="74">
        <v>10000</v>
      </c>
      <c r="G23" s="74">
        <v>7506960</v>
      </c>
      <c r="I23" s="74">
        <v>6122305.9000000004</v>
      </c>
      <c r="K23" s="74">
        <v>0</v>
      </c>
      <c r="M23" s="74">
        <v>0</v>
      </c>
      <c r="O23" s="74">
        <v>0</v>
      </c>
      <c r="Q23" s="74">
        <v>0</v>
      </c>
      <c r="S23" s="74">
        <v>10000</v>
      </c>
      <c r="U23" s="74">
        <v>617</v>
      </c>
      <c r="W23" s="74">
        <v>7506960</v>
      </c>
      <c r="Y23" s="74">
        <v>6122305.9000000004</v>
      </c>
      <c r="AA23" s="37">
        <f t="shared" si="0"/>
        <v>1.0945470785954448E-6</v>
      </c>
      <c r="AC23" s="39"/>
    </row>
    <row r="24" spans="1:29" ht="21.75" customHeight="1" x14ac:dyDescent="0.2">
      <c r="A24" s="108" t="s">
        <v>37</v>
      </c>
      <c r="B24" s="108"/>
      <c r="C24" s="108"/>
      <c r="E24" s="74">
        <v>10000</v>
      </c>
      <c r="G24" s="74">
        <v>8808166</v>
      </c>
      <c r="I24" s="74">
        <v>5090345.0999999996</v>
      </c>
      <c r="K24" s="74">
        <v>0</v>
      </c>
      <c r="M24" s="74">
        <v>0</v>
      </c>
      <c r="O24" s="74">
        <v>0</v>
      </c>
      <c r="Q24" s="74">
        <v>0</v>
      </c>
      <c r="S24" s="74">
        <v>10000</v>
      </c>
      <c r="U24" s="74">
        <v>513</v>
      </c>
      <c r="W24" s="74">
        <v>8808166</v>
      </c>
      <c r="Y24" s="74">
        <v>5090345.0999999996</v>
      </c>
      <c r="AA24" s="37">
        <f t="shared" si="0"/>
        <v>9.1005291948049127E-7</v>
      </c>
      <c r="AC24" s="39"/>
    </row>
    <row r="25" spans="1:29" ht="21.75" customHeight="1" x14ac:dyDescent="0.2">
      <c r="A25" s="108" t="s">
        <v>36</v>
      </c>
      <c r="B25" s="108"/>
      <c r="C25" s="108"/>
      <c r="E25" s="74">
        <v>10000</v>
      </c>
      <c r="G25" s="74">
        <v>7607052</v>
      </c>
      <c r="I25" s="74">
        <v>4296529.0999999996</v>
      </c>
      <c r="K25" s="74">
        <v>0</v>
      </c>
      <c r="M25" s="74">
        <v>0</v>
      </c>
      <c r="O25" s="74">
        <v>0</v>
      </c>
      <c r="Q25" s="74">
        <v>0</v>
      </c>
      <c r="S25" s="74">
        <v>10000</v>
      </c>
      <c r="U25" s="74">
        <v>433</v>
      </c>
      <c r="W25" s="74">
        <v>7607052</v>
      </c>
      <c r="Y25" s="74">
        <v>4296529.0999999996</v>
      </c>
      <c r="AA25" s="37">
        <f t="shared" si="0"/>
        <v>7.6813433554591171E-7</v>
      </c>
      <c r="AC25" s="39"/>
    </row>
    <row r="26" spans="1:29" ht="21.75" customHeight="1" x14ac:dyDescent="0.2">
      <c r="A26" s="108" t="s">
        <v>22</v>
      </c>
      <c r="B26" s="108"/>
      <c r="C26" s="108"/>
      <c r="E26" s="74">
        <v>10000</v>
      </c>
      <c r="G26" s="74">
        <v>12411506</v>
      </c>
      <c r="I26" s="74">
        <v>4286606.4000000004</v>
      </c>
      <c r="K26" s="74">
        <v>0</v>
      </c>
      <c r="M26" s="74">
        <v>0</v>
      </c>
      <c r="O26" s="74">
        <v>0</v>
      </c>
      <c r="Q26" s="74">
        <v>0</v>
      </c>
      <c r="S26" s="74">
        <v>10000</v>
      </c>
      <c r="U26" s="74">
        <v>432</v>
      </c>
      <c r="W26" s="74">
        <v>12411506</v>
      </c>
      <c r="Y26" s="74">
        <v>4286606.4000000004</v>
      </c>
      <c r="AA26" s="37">
        <f t="shared" si="0"/>
        <v>7.6636035324672963E-7</v>
      </c>
      <c r="AC26" s="39"/>
    </row>
    <row r="27" spans="1:29" ht="21.75" customHeight="1" x14ac:dyDescent="0.2">
      <c r="A27" s="108" t="s">
        <v>21</v>
      </c>
      <c r="B27" s="108"/>
      <c r="C27" s="108"/>
      <c r="E27" s="74">
        <v>10000</v>
      </c>
      <c r="G27" s="74">
        <v>10109372</v>
      </c>
      <c r="I27" s="74">
        <v>4276683.7</v>
      </c>
      <c r="K27" s="74">
        <v>0</v>
      </c>
      <c r="M27" s="74">
        <v>0</v>
      </c>
      <c r="O27" s="74">
        <v>0</v>
      </c>
      <c r="Q27" s="74">
        <v>0</v>
      </c>
      <c r="S27" s="74">
        <v>10000</v>
      </c>
      <c r="U27" s="74">
        <v>431</v>
      </c>
      <c r="W27" s="74">
        <v>10109372</v>
      </c>
      <c r="Y27" s="74">
        <v>4276683.7</v>
      </c>
      <c r="AA27" s="37">
        <f t="shared" si="0"/>
        <v>7.6458637094754734E-7</v>
      </c>
      <c r="AC27" s="39"/>
    </row>
    <row r="28" spans="1:29" ht="21.75" customHeight="1" x14ac:dyDescent="0.2">
      <c r="A28" s="108" t="s">
        <v>38</v>
      </c>
      <c r="B28" s="108"/>
      <c r="C28" s="108"/>
      <c r="E28" s="74">
        <v>10000</v>
      </c>
      <c r="G28" s="74">
        <v>7206680</v>
      </c>
      <c r="I28" s="74">
        <v>4276683.7</v>
      </c>
      <c r="K28" s="74">
        <v>0</v>
      </c>
      <c r="M28" s="74">
        <v>0</v>
      </c>
      <c r="O28" s="74">
        <v>0</v>
      </c>
      <c r="Q28" s="74">
        <v>0</v>
      </c>
      <c r="S28" s="74">
        <v>10000</v>
      </c>
      <c r="U28" s="74">
        <v>431</v>
      </c>
      <c r="W28" s="74">
        <v>7206680</v>
      </c>
      <c r="Y28" s="74">
        <v>4276683.7</v>
      </c>
      <c r="AA28" s="37">
        <f t="shared" si="0"/>
        <v>7.6458637094754734E-7</v>
      </c>
      <c r="AC28" s="39"/>
    </row>
    <row r="29" spans="1:29" ht="21.75" customHeight="1" x14ac:dyDescent="0.2">
      <c r="A29" s="108" t="s">
        <v>24</v>
      </c>
      <c r="B29" s="108"/>
      <c r="C29" s="108"/>
      <c r="E29" s="74">
        <v>10000</v>
      </c>
      <c r="G29" s="74">
        <v>9608908</v>
      </c>
      <c r="I29" s="74">
        <v>4256838.3</v>
      </c>
      <c r="K29" s="74">
        <v>0</v>
      </c>
      <c r="M29" s="74">
        <v>0</v>
      </c>
      <c r="O29" s="74">
        <v>0</v>
      </c>
      <c r="Q29" s="74">
        <v>0</v>
      </c>
      <c r="S29" s="74">
        <v>10000</v>
      </c>
      <c r="U29" s="74">
        <v>429</v>
      </c>
      <c r="W29" s="74">
        <v>9608908</v>
      </c>
      <c r="Y29" s="74">
        <v>4256838.3</v>
      </c>
      <c r="AA29" s="37">
        <f t="shared" si="0"/>
        <v>7.6103840634918285E-7</v>
      </c>
      <c r="AC29" s="39"/>
    </row>
    <row r="30" spans="1:29" ht="21.75" customHeight="1" x14ac:dyDescent="0.2">
      <c r="A30" s="108" t="s">
        <v>25</v>
      </c>
      <c r="B30" s="108"/>
      <c r="C30" s="108"/>
      <c r="E30" s="74">
        <v>10000</v>
      </c>
      <c r="G30" s="74">
        <v>7607052</v>
      </c>
      <c r="I30" s="74">
        <v>4256838.3</v>
      </c>
      <c r="K30" s="74">
        <v>0</v>
      </c>
      <c r="M30" s="74">
        <v>0</v>
      </c>
      <c r="O30" s="74">
        <v>0</v>
      </c>
      <c r="Q30" s="74">
        <v>0</v>
      </c>
      <c r="S30" s="74">
        <v>10000</v>
      </c>
      <c r="U30" s="74">
        <v>429</v>
      </c>
      <c r="W30" s="74">
        <v>7607052</v>
      </c>
      <c r="Y30" s="74">
        <v>4256838.3</v>
      </c>
      <c r="AA30" s="37">
        <f t="shared" si="0"/>
        <v>7.6103840634918285E-7</v>
      </c>
      <c r="AC30" s="39"/>
    </row>
    <row r="31" spans="1:29" ht="21.75" customHeight="1" thickBot="1" x14ac:dyDescent="0.25">
      <c r="A31" s="109" t="s">
        <v>41</v>
      </c>
      <c r="B31" s="109"/>
      <c r="C31" s="109"/>
      <c r="E31" s="75"/>
      <c r="G31" s="76">
        <v>4370594505875</v>
      </c>
      <c r="I31" s="76">
        <v>4200940237342.2202</v>
      </c>
      <c r="K31" s="75"/>
      <c r="M31" s="76">
        <v>800598766784</v>
      </c>
      <c r="O31" s="75"/>
      <c r="Q31" s="76">
        <v>0</v>
      </c>
      <c r="S31" s="75"/>
      <c r="U31" s="75"/>
      <c r="W31" s="76">
        <v>5171193272659</v>
      </c>
      <c r="Y31" s="76">
        <v>5583489301455.4004</v>
      </c>
      <c r="AA31" s="38">
        <f>SUM(AA9:AA30)</f>
        <v>0.99821733887503539</v>
      </c>
    </row>
    <row r="32" spans="1:29" ht="13.5" thickTop="1" x14ac:dyDescent="0.2"/>
  </sheetData>
  <mergeCells count="35">
    <mergeCell ref="A1:AA1"/>
    <mergeCell ref="A2:AA2"/>
    <mergeCell ref="A3:AA3"/>
    <mergeCell ref="B4:AA4"/>
    <mergeCell ref="A5:B5"/>
    <mergeCell ref="C5:AA5"/>
    <mergeCell ref="K6:Q6"/>
    <mergeCell ref="S6:AA6"/>
    <mergeCell ref="K7:M7"/>
    <mergeCell ref="O7:Q7"/>
    <mergeCell ref="E6:I6"/>
    <mergeCell ref="A12:C12"/>
    <mergeCell ref="A13:C13"/>
    <mergeCell ref="A14:C14"/>
    <mergeCell ref="A8:C8"/>
    <mergeCell ref="A10:C10"/>
    <mergeCell ref="A11:C11"/>
    <mergeCell ref="A9:C9"/>
    <mergeCell ref="A18:C18"/>
    <mergeCell ref="A19:C19"/>
    <mergeCell ref="A20:C20"/>
    <mergeCell ref="A15:C15"/>
    <mergeCell ref="A16:C16"/>
    <mergeCell ref="A17:C17"/>
    <mergeCell ref="A24:C24"/>
    <mergeCell ref="A25:C25"/>
    <mergeCell ref="A26:C26"/>
    <mergeCell ref="A21:C21"/>
    <mergeCell ref="A22:C22"/>
    <mergeCell ref="A23:C23"/>
    <mergeCell ref="A30:C30"/>
    <mergeCell ref="A31:C31"/>
    <mergeCell ref="A27:C27"/>
    <mergeCell ref="A28:C28"/>
    <mergeCell ref="A29:C29"/>
  </mergeCells>
  <pageMargins left="0.39" right="0.39" top="0.39" bottom="0.39" header="0" footer="0"/>
  <pageSetup scale="6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ht="7.35" customHeight="1" x14ac:dyDescent="0.2"/>
    <row r="5" spans="1:25" ht="14.45" customHeight="1" x14ac:dyDescent="0.2">
      <c r="A5" s="118" t="s">
        <v>194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5" ht="7.35" customHeight="1" x14ac:dyDescent="0.2"/>
    <row r="7" spans="1:25" ht="14.45" customHeight="1" x14ac:dyDescent="0.2">
      <c r="E7" s="120" t="s">
        <v>103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Y7" s="2" t="s">
        <v>104</v>
      </c>
    </row>
    <row r="8" spans="1:25" ht="29.1" customHeight="1" x14ac:dyDescent="0.2">
      <c r="A8" s="2" t="s">
        <v>195</v>
      </c>
      <c r="C8" s="2" t="s">
        <v>196</v>
      </c>
      <c r="E8" s="14" t="s">
        <v>46</v>
      </c>
      <c r="F8" s="3"/>
      <c r="G8" s="14" t="s">
        <v>13</v>
      </c>
      <c r="H8" s="3"/>
      <c r="I8" s="14" t="s">
        <v>45</v>
      </c>
      <c r="J8" s="3"/>
      <c r="K8" s="14" t="s">
        <v>197</v>
      </c>
      <c r="L8" s="3"/>
      <c r="M8" s="14" t="s">
        <v>198</v>
      </c>
      <c r="N8" s="3"/>
      <c r="O8" s="14" t="s">
        <v>199</v>
      </c>
      <c r="P8" s="3"/>
      <c r="Q8" s="14" t="s">
        <v>200</v>
      </c>
      <c r="R8" s="3"/>
      <c r="S8" s="14" t="s">
        <v>201</v>
      </c>
      <c r="T8" s="3"/>
      <c r="U8" s="14" t="s">
        <v>202</v>
      </c>
      <c r="V8" s="3"/>
      <c r="W8" s="14" t="s">
        <v>203</v>
      </c>
      <c r="Y8" s="14" t="s">
        <v>203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1"/>
  <sheetViews>
    <sheetView rightToLeft="1" view="pageBreakPreview" zoomScaleNormal="100" zoomScaleSheetLayoutView="100" workbookViewId="0">
      <selection activeCell="A26" sqref="A26:A27"/>
    </sheetView>
  </sheetViews>
  <sheetFormatPr defaultRowHeight="12.75" x14ac:dyDescent="0.2"/>
  <cols>
    <col min="1" max="1" width="27.7109375" bestFit="1" customWidth="1"/>
    <col min="2" max="2" width="1.28515625" customWidth="1"/>
    <col min="3" max="3" width="12.28515625" style="58" bestFit="1" customWidth="1"/>
    <col min="4" max="4" width="1.28515625" style="58" customWidth="1"/>
    <col min="5" max="5" width="22.140625" style="58" bestFit="1" customWidth="1"/>
    <col min="6" max="6" width="1.28515625" style="58" customWidth="1"/>
    <col min="7" max="7" width="22.140625" style="58" bestFit="1" customWidth="1"/>
    <col min="8" max="8" width="1.28515625" style="58" customWidth="1"/>
    <col min="9" max="9" width="18.42578125" style="58" customWidth="1"/>
    <col min="10" max="10" width="1.28515625" style="58" customWidth="1"/>
    <col min="11" max="11" width="12.28515625" style="58" bestFit="1" customWidth="1"/>
    <col min="12" max="12" width="1.28515625" style="58" customWidth="1"/>
    <col min="13" max="13" width="22.140625" style="58" bestFit="1" customWidth="1"/>
    <col min="14" max="14" width="1.28515625" style="58" customWidth="1"/>
    <col min="15" max="15" width="22.140625" style="58" bestFit="1" customWidth="1"/>
    <col min="16" max="16" width="1.28515625" style="58" customWidth="1"/>
    <col min="17" max="17" width="18.42578125" style="58" customWidth="1"/>
    <col min="18" max="18" width="1.5703125" customWidth="1"/>
  </cols>
  <sheetData>
    <row r="1" spans="1:17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14.45" customHeight="1" x14ac:dyDescent="0.2"/>
    <row r="5" spans="1:17" ht="14.45" customHeight="1" x14ac:dyDescent="0.2">
      <c r="A5" s="118" t="s">
        <v>204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4.45" customHeight="1" x14ac:dyDescent="0.2">
      <c r="A6" s="120" t="s">
        <v>87</v>
      </c>
      <c r="C6" s="124" t="s">
        <v>103</v>
      </c>
      <c r="D6" s="124"/>
      <c r="E6" s="124"/>
      <c r="F6" s="124"/>
      <c r="G6" s="124"/>
      <c r="H6" s="124"/>
      <c r="I6" s="124"/>
      <c r="K6" s="124" t="s">
        <v>104</v>
      </c>
      <c r="L6" s="124"/>
      <c r="M6" s="124"/>
      <c r="N6" s="124"/>
      <c r="O6" s="124"/>
      <c r="P6" s="124"/>
      <c r="Q6" s="124"/>
    </row>
    <row r="7" spans="1:17" ht="40.5" customHeight="1" x14ac:dyDescent="0.2">
      <c r="A7" s="120"/>
      <c r="C7" s="66" t="s">
        <v>13</v>
      </c>
      <c r="D7" s="67"/>
      <c r="E7" s="66" t="s">
        <v>15</v>
      </c>
      <c r="F7" s="67"/>
      <c r="G7" s="66" t="s">
        <v>192</v>
      </c>
      <c r="H7" s="67"/>
      <c r="I7" s="66" t="s">
        <v>205</v>
      </c>
      <c r="K7" s="66" t="s">
        <v>13</v>
      </c>
      <c r="L7" s="67"/>
      <c r="M7" s="66" t="s">
        <v>15</v>
      </c>
      <c r="N7" s="67"/>
      <c r="O7" s="66" t="s">
        <v>192</v>
      </c>
      <c r="P7" s="67"/>
      <c r="Q7" s="88" t="s">
        <v>205</v>
      </c>
    </row>
    <row r="8" spans="1:17" ht="21.75" customHeight="1" x14ac:dyDescent="0.2">
      <c r="A8" s="44" t="s">
        <v>40</v>
      </c>
      <c r="B8" s="48"/>
      <c r="C8" s="65">
        <v>218622</v>
      </c>
      <c r="D8" s="106"/>
      <c r="E8" s="65">
        <v>5583300224406</v>
      </c>
      <c r="F8" s="106"/>
      <c r="G8" s="65">
        <v>5001349927077</v>
      </c>
      <c r="H8" s="106"/>
      <c r="I8" s="65">
        <v>581950297329</v>
      </c>
      <c r="J8" s="106"/>
      <c r="K8" s="65">
        <v>218622</v>
      </c>
      <c r="L8" s="106"/>
      <c r="M8" s="65">
        <v>5583300224406</v>
      </c>
      <c r="N8" s="106"/>
      <c r="O8" s="65">
        <v>5170960657010</v>
      </c>
      <c r="P8" s="106"/>
      <c r="Q8" s="65">
        <v>412339567396</v>
      </c>
    </row>
    <row r="9" spans="1:17" ht="21.75" customHeight="1" x14ac:dyDescent="0.2">
      <c r="A9" s="19" t="s">
        <v>24</v>
      </c>
      <c r="C9" s="63">
        <v>10000</v>
      </c>
      <c r="E9" s="63">
        <v>4256838</v>
      </c>
      <c r="G9" s="63">
        <v>4256838</v>
      </c>
      <c r="I9" s="63">
        <v>0</v>
      </c>
      <c r="K9" s="63">
        <v>10000</v>
      </c>
      <c r="M9" s="63">
        <v>4256838</v>
      </c>
      <c r="O9" s="63">
        <v>4264474</v>
      </c>
      <c r="Q9" s="63">
        <v>-7635</v>
      </c>
    </row>
    <row r="10" spans="1:17" ht="21.75" customHeight="1" x14ac:dyDescent="0.2">
      <c r="A10" s="19" t="s">
        <v>25</v>
      </c>
      <c r="C10" s="63">
        <v>10000</v>
      </c>
      <c r="E10" s="63">
        <v>4256838</v>
      </c>
      <c r="G10" s="63">
        <v>4256838</v>
      </c>
      <c r="I10" s="63">
        <v>0</v>
      </c>
      <c r="K10" s="63">
        <v>10000</v>
      </c>
      <c r="M10" s="63">
        <v>4256838</v>
      </c>
      <c r="O10" s="63">
        <v>4264474</v>
      </c>
      <c r="Q10" s="63">
        <v>-7635</v>
      </c>
    </row>
    <row r="11" spans="1:17" ht="21.75" customHeight="1" x14ac:dyDescent="0.2">
      <c r="A11" s="7" t="s">
        <v>21</v>
      </c>
      <c r="C11" s="59">
        <v>10000</v>
      </c>
      <c r="E11" s="59">
        <v>4276683</v>
      </c>
      <c r="G11" s="59">
        <v>4276683</v>
      </c>
      <c r="I11" s="59">
        <v>0</v>
      </c>
      <c r="K11" s="59">
        <v>10000</v>
      </c>
      <c r="M11" s="59">
        <v>4276683</v>
      </c>
      <c r="O11" s="59">
        <v>4284355</v>
      </c>
      <c r="Q11" s="63">
        <v>-7671</v>
      </c>
    </row>
    <row r="12" spans="1:17" ht="21.75" customHeight="1" x14ac:dyDescent="0.2">
      <c r="A12" s="7" t="s">
        <v>38</v>
      </c>
      <c r="C12" s="59">
        <v>10000</v>
      </c>
      <c r="E12" s="59">
        <v>4276683</v>
      </c>
      <c r="G12" s="59">
        <v>4276683</v>
      </c>
      <c r="I12" s="59">
        <v>0</v>
      </c>
      <c r="K12" s="59">
        <v>10000</v>
      </c>
      <c r="M12" s="59">
        <v>4276683</v>
      </c>
      <c r="O12" s="59">
        <v>4284355</v>
      </c>
      <c r="Q12" s="63">
        <v>-7671</v>
      </c>
    </row>
    <row r="13" spans="1:17" ht="21.75" customHeight="1" x14ac:dyDescent="0.2">
      <c r="A13" s="7" t="s">
        <v>22</v>
      </c>
      <c r="C13" s="59">
        <v>10000</v>
      </c>
      <c r="E13" s="59">
        <v>4286606</v>
      </c>
      <c r="G13" s="59">
        <v>4286606</v>
      </c>
      <c r="I13" s="59">
        <v>0</v>
      </c>
      <c r="K13" s="59">
        <v>10000</v>
      </c>
      <c r="M13" s="59">
        <v>4286606</v>
      </c>
      <c r="O13" s="59">
        <v>4294296</v>
      </c>
      <c r="Q13" s="63">
        <v>-7689</v>
      </c>
    </row>
    <row r="14" spans="1:17" ht="21.75" customHeight="1" x14ac:dyDescent="0.2">
      <c r="A14" s="7" t="s">
        <v>36</v>
      </c>
      <c r="C14" s="59">
        <v>10000</v>
      </c>
      <c r="E14" s="59">
        <v>4296529</v>
      </c>
      <c r="G14" s="59">
        <v>4296529</v>
      </c>
      <c r="I14" s="59">
        <v>0</v>
      </c>
      <c r="K14" s="59">
        <v>10000</v>
      </c>
      <c r="M14" s="59">
        <v>4296529</v>
      </c>
      <c r="O14" s="59">
        <v>4304236</v>
      </c>
      <c r="Q14" s="63">
        <v>-7706</v>
      </c>
    </row>
    <row r="15" spans="1:17" ht="21.75" customHeight="1" x14ac:dyDescent="0.2">
      <c r="A15" s="7" t="s">
        <v>37</v>
      </c>
      <c r="C15" s="59">
        <v>10000</v>
      </c>
      <c r="E15" s="59">
        <v>5090345</v>
      </c>
      <c r="G15" s="59">
        <v>5090345</v>
      </c>
      <c r="I15" s="59">
        <v>0</v>
      </c>
      <c r="K15" s="59">
        <v>10000</v>
      </c>
      <c r="M15" s="59">
        <v>5090345</v>
      </c>
      <c r="O15" s="59">
        <v>5099476</v>
      </c>
      <c r="Q15" s="63">
        <v>-9130</v>
      </c>
    </row>
    <row r="16" spans="1:17" ht="21.75" customHeight="1" x14ac:dyDescent="0.2">
      <c r="A16" s="7" t="s">
        <v>33</v>
      </c>
      <c r="C16" s="59">
        <v>10000</v>
      </c>
      <c r="E16" s="59">
        <v>6122305</v>
      </c>
      <c r="G16" s="59">
        <v>6122305</v>
      </c>
      <c r="I16" s="59">
        <v>0</v>
      </c>
      <c r="K16" s="59">
        <v>10000</v>
      </c>
      <c r="M16" s="59">
        <v>6122305</v>
      </c>
      <c r="O16" s="59">
        <v>6133288</v>
      </c>
      <c r="Q16" s="63">
        <v>-10982</v>
      </c>
    </row>
    <row r="17" spans="1:17" ht="21.75" customHeight="1" x14ac:dyDescent="0.2">
      <c r="A17" s="7" t="s">
        <v>31</v>
      </c>
      <c r="C17" s="59">
        <v>10000</v>
      </c>
      <c r="E17" s="59">
        <v>6281069</v>
      </c>
      <c r="G17" s="59">
        <v>6281069</v>
      </c>
      <c r="I17" s="59">
        <v>0</v>
      </c>
      <c r="K17" s="59">
        <v>10000</v>
      </c>
      <c r="M17" s="59">
        <v>6281069</v>
      </c>
      <c r="O17" s="59">
        <v>6292336</v>
      </c>
      <c r="Q17" s="63">
        <v>-11266</v>
      </c>
    </row>
    <row r="18" spans="1:17" ht="21.75" customHeight="1" x14ac:dyDescent="0.2">
      <c r="A18" s="7" t="s">
        <v>19</v>
      </c>
      <c r="C18" s="59">
        <v>10000</v>
      </c>
      <c r="E18" s="59">
        <v>7193957</v>
      </c>
      <c r="G18" s="59">
        <v>7193957</v>
      </c>
      <c r="I18" s="59">
        <v>0</v>
      </c>
      <c r="K18" s="59">
        <v>10000</v>
      </c>
      <c r="M18" s="59">
        <v>7193957</v>
      </c>
      <c r="O18" s="59">
        <v>7206862</v>
      </c>
      <c r="Q18" s="63">
        <v>-12904</v>
      </c>
    </row>
    <row r="19" spans="1:17" ht="21.75" customHeight="1" x14ac:dyDescent="0.2">
      <c r="A19" s="7" t="s">
        <v>27</v>
      </c>
      <c r="C19" s="59">
        <v>10000</v>
      </c>
      <c r="E19" s="59">
        <v>7233648</v>
      </c>
      <c r="G19" s="59">
        <v>7233648</v>
      </c>
      <c r="I19" s="59">
        <v>0</v>
      </c>
      <c r="K19" s="59">
        <v>10000</v>
      </c>
      <c r="M19" s="59">
        <v>7233648</v>
      </c>
      <c r="O19" s="59">
        <v>7246624</v>
      </c>
      <c r="Q19" s="63">
        <v>-12975</v>
      </c>
    </row>
    <row r="20" spans="1:17" ht="21.75" customHeight="1" x14ac:dyDescent="0.2">
      <c r="A20" s="7" t="s">
        <v>20</v>
      </c>
      <c r="C20" s="59">
        <v>10000</v>
      </c>
      <c r="E20" s="59">
        <v>9625019</v>
      </c>
      <c r="G20" s="59">
        <v>9625019</v>
      </c>
      <c r="I20" s="59">
        <v>0</v>
      </c>
      <c r="K20" s="59">
        <v>10000</v>
      </c>
      <c r="M20" s="59">
        <v>9625019</v>
      </c>
      <c r="O20" s="59">
        <v>9642285</v>
      </c>
      <c r="Q20" s="63">
        <v>-17266</v>
      </c>
    </row>
    <row r="21" spans="1:17" ht="21.75" customHeight="1" x14ac:dyDescent="0.2">
      <c r="A21" s="7" t="s">
        <v>34</v>
      </c>
      <c r="C21" s="59">
        <v>10000</v>
      </c>
      <c r="E21" s="59">
        <v>10220381</v>
      </c>
      <c r="G21" s="59">
        <v>10220381</v>
      </c>
      <c r="I21" s="59">
        <v>0</v>
      </c>
      <c r="K21" s="59">
        <v>10000</v>
      </c>
      <c r="M21" s="59">
        <v>10220381</v>
      </c>
      <c r="O21" s="59">
        <v>10238715</v>
      </c>
      <c r="Q21" s="63">
        <v>-18334</v>
      </c>
    </row>
    <row r="22" spans="1:17" ht="21.75" customHeight="1" x14ac:dyDescent="0.2">
      <c r="A22" s="7" t="s">
        <v>23</v>
      </c>
      <c r="C22" s="59">
        <v>10000</v>
      </c>
      <c r="E22" s="59">
        <v>11212651</v>
      </c>
      <c r="G22" s="59">
        <v>11212651</v>
      </c>
      <c r="I22" s="59">
        <v>0</v>
      </c>
      <c r="K22" s="59">
        <v>10000</v>
      </c>
      <c r="M22" s="59">
        <v>11212651</v>
      </c>
      <c r="O22" s="59">
        <v>11232765</v>
      </c>
      <c r="Q22" s="63">
        <v>-20114</v>
      </c>
    </row>
    <row r="23" spans="1:17" ht="21.75" customHeight="1" x14ac:dyDescent="0.2">
      <c r="A23" s="7" t="s">
        <v>28</v>
      </c>
      <c r="C23" s="59">
        <v>10000</v>
      </c>
      <c r="E23" s="59">
        <v>12304148</v>
      </c>
      <c r="G23" s="59">
        <v>12304148</v>
      </c>
      <c r="I23" s="59">
        <v>0</v>
      </c>
      <c r="K23" s="59">
        <v>10000</v>
      </c>
      <c r="M23" s="59">
        <v>12304148</v>
      </c>
      <c r="O23" s="59">
        <v>12326220</v>
      </c>
      <c r="Q23" s="63">
        <v>-22072</v>
      </c>
    </row>
    <row r="24" spans="1:17" ht="21.75" customHeight="1" x14ac:dyDescent="0.2">
      <c r="A24" s="7" t="s">
        <v>39</v>
      </c>
      <c r="C24" s="59">
        <v>10000</v>
      </c>
      <c r="E24" s="59">
        <v>12641519</v>
      </c>
      <c r="G24" s="59">
        <v>12641519</v>
      </c>
      <c r="I24" s="59">
        <v>0</v>
      </c>
      <c r="K24" s="59">
        <v>10000</v>
      </c>
      <c r="M24" s="59">
        <v>12641519</v>
      </c>
      <c r="O24" s="59">
        <v>12664197</v>
      </c>
      <c r="Q24" s="63">
        <v>-22677</v>
      </c>
    </row>
    <row r="25" spans="1:17" ht="21.75" customHeight="1" x14ac:dyDescent="0.2">
      <c r="A25" s="7" t="s">
        <v>26</v>
      </c>
      <c r="C25" s="59">
        <v>10000</v>
      </c>
      <c r="E25" s="59">
        <v>12701056</v>
      </c>
      <c r="G25" s="59">
        <v>12701056</v>
      </c>
      <c r="I25" s="59">
        <v>0</v>
      </c>
      <c r="K25" s="59">
        <v>10000</v>
      </c>
      <c r="M25" s="59">
        <v>12701056</v>
      </c>
      <c r="O25" s="59">
        <v>12723840</v>
      </c>
      <c r="Q25" s="63">
        <v>-22784</v>
      </c>
    </row>
    <row r="26" spans="1:17" ht="21.75" customHeight="1" x14ac:dyDescent="0.2">
      <c r="A26" s="7" t="s">
        <v>35</v>
      </c>
      <c r="C26" s="59">
        <v>10000</v>
      </c>
      <c r="E26" s="59">
        <v>13217036</v>
      </c>
      <c r="G26" s="59">
        <v>13217036</v>
      </c>
      <c r="I26" s="59">
        <v>0</v>
      </c>
      <c r="K26" s="59">
        <v>10000</v>
      </c>
      <c r="M26" s="59">
        <v>13217036</v>
      </c>
      <c r="O26" s="59">
        <v>13240746</v>
      </c>
      <c r="Q26" s="63">
        <v>-23709</v>
      </c>
    </row>
    <row r="27" spans="1:17" ht="21.75" customHeight="1" x14ac:dyDescent="0.2">
      <c r="A27" s="44" t="s">
        <v>30</v>
      </c>
      <c r="B27" s="48"/>
      <c r="C27" s="65">
        <v>10000</v>
      </c>
      <c r="D27" s="106"/>
      <c r="E27" s="65">
        <v>13584176</v>
      </c>
      <c r="F27" s="106"/>
      <c r="G27" s="65">
        <v>13584176</v>
      </c>
      <c r="H27" s="106"/>
      <c r="I27" s="65">
        <v>0</v>
      </c>
      <c r="J27" s="106"/>
      <c r="K27" s="65">
        <v>10000</v>
      </c>
      <c r="L27" s="106"/>
      <c r="M27" s="65">
        <v>13584176</v>
      </c>
      <c r="N27" s="106"/>
      <c r="O27" s="65">
        <v>13608544</v>
      </c>
      <c r="P27" s="106"/>
      <c r="Q27" s="65">
        <v>-24367</v>
      </c>
    </row>
    <row r="28" spans="1:17" ht="21.75" customHeight="1" x14ac:dyDescent="0.2">
      <c r="A28" s="44" t="s">
        <v>32</v>
      </c>
      <c r="B28" s="48"/>
      <c r="C28" s="65">
        <v>10000</v>
      </c>
      <c r="D28" s="106"/>
      <c r="E28" s="65">
        <v>14080311</v>
      </c>
      <c r="F28" s="106"/>
      <c r="G28" s="65">
        <v>14080311</v>
      </c>
      <c r="H28" s="106"/>
      <c r="I28" s="65">
        <v>0</v>
      </c>
      <c r="J28" s="106"/>
      <c r="K28" s="65">
        <v>10000</v>
      </c>
      <c r="L28" s="106"/>
      <c r="M28" s="65">
        <v>14080311</v>
      </c>
      <c r="N28" s="106"/>
      <c r="O28" s="65">
        <v>14105569</v>
      </c>
      <c r="P28" s="106"/>
      <c r="Q28" s="65">
        <v>-25257</v>
      </c>
    </row>
    <row r="29" spans="1:17" ht="21.75" customHeight="1" x14ac:dyDescent="0.2">
      <c r="A29" s="16" t="s">
        <v>29</v>
      </c>
      <c r="C29" s="59">
        <v>10000</v>
      </c>
      <c r="E29" s="59">
        <v>21919244</v>
      </c>
      <c r="G29" s="59">
        <v>21919244</v>
      </c>
      <c r="I29" s="59">
        <v>0</v>
      </c>
      <c r="K29" s="59">
        <v>10000</v>
      </c>
      <c r="M29" s="59">
        <v>21919244</v>
      </c>
      <c r="O29" s="59">
        <v>21958564</v>
      </c>
      <c r="Q29" s="63">
        <v>-39319</v>
      </c>
    </row>
    <row r="30" spans="1:17" ht="21.75" customHeight="1" thickBot="1" x14ac:dyDescent="0.25">
      <c r="A30" s="11" t="s">
        <v>41</v>
      </c>
      <c r="C30" s="65"/>
      <c r="E30" s="89">
        <f>SUM(E8:E29)</f>
        <v>5583489301448</v>
      </c>
      <c r="G30" s="89">
        <f>SUM(G8:G29)</f>
        <v>5001539004119</v>
      </c>
      <c r="I30" s="89">
        <f>SUM(I8:I29)</f>
        <v>581950297329</v>
      </c>
      <c r="K30" s="65"/>
      <c r="M30" s="89">
        <f>SUM(M8:M29)</f>
        <v>5583489301448</v>
      </c>
      <c r="O30" s="89">
        <f>SUM(O8:O29)</f>
        <v>5171150073231</v>
      </c>
      <c r="Q30" s="89">
        <f>SUM(Q8:Q29)</f>
        <v>412339228233</v>
      </c>
    </row>
    <row r="31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6"/>
  <sheetViews>
    <sheetView rightToLeft="1" view="pageBreakPreview" zoomScaleNormal="100" zoomScaleSheetLayoutView="100" workbookViewId="0">
      <selection activeCell="G19" sqref="G19"/>
    </sheetView>
  </sheetViews>
  <sheetFormatPr defaultRowHeight="12.75" x14ac:dyDescent="0.2"/>
  <cols>
    <col min="1" max="1" width="8.28515625" bestFit="1" customWidth="1"/>
    <col min="2" max="2" width="1.28515625" customWidth="1"/>
    <col min="3" max="3" width="10.5703125" bestFit="1" customWidth="1"/>
    <col min="4" max="4" width="1.28515625" customWidth="1"/>
    <col min="5" max="5" width="10.5703125" bestFit="1" customWidth="1"/>
    <col min="6" max="6" width="1.28515625" customWidth="1"/>
    <col min="7" max="7" width="9.1406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3.71093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4257812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</row>
    <row r="2" spans="1:49" ht="21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</row>
    <row r="3" spans="1:49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</row>
    <row r="4" spans="1:49" ht="14.45" customHeight="1" x14ac:dyDescent="0.2"/>
    <row r="5" spans="1:49" ht="14.45" customHeight="1" x14ac:dyDescent="0.2">
      <c r="A5" s="118" t="s">
        <v>42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</row>
    <row r="6" spans="1:49" ht="14.45" customHeight="1" x14ac:dyDescent="0.2">
      <c r="I6" s="120" t="s">
        <v>7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C6" s="120" t="s">
        <v>9</v>
      </c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20" t="s">
        <v>43</v>
      </c>
      <c r="B8" s="120"/>
      <c r="C8" s="120"/>
      <c r="D8" s="120"/>
      <c r="E8" s="120"/>
      <c r="F8" s="120"/>
      <c r="G8" s="120"/>
      <c r="I8" s="120" t="s">
        <v>44</v>
      </c>
      <c r="J8" s="120"/>
      <c r="K8" s="120"/>
      <c r="M8" s="120" t="s">
        <v>45</v>
      </c>
      <c r="N8" s="120"/>
      <c r="O8" s="120"/>
      <c r="Q8" s="120" t="s">
        <v>46</v>
      </c>
      <c r="R8" s="120"/>
      <c r="S8" s="120"/>
      <c r="T8" s="120"/>
      <c r="U8" s="120"/>
      <c r="W8" s="120" t="s">
        <v>47</v>
      </c>
      <c r="X8" s="120"/>
      <c r="Y8" s="120"/>
      <c r="Z8" s="120"/>
      <c r="AA8" s="120"/>
      <c r="AC8" s="120" t="s">
        <v>44</v>
      </c>
      <c r="AD8" s="120"/>
      <c r="AE8" s="120"/>
      <c r="AF8" s="120"/>
      <c r="AG8" s="120"/>
      <c r="AI8" s="120" t="s">
        <v>45</v>
      </c>
      <c r="AJ8" s="120"/>
      <c r="AK8" s="120"/>
      <c r="AM8" s="120" t="s">
        <v>46</v>
      </c>
      <c r="AN8" s="120"/>
      <c r="AO8" s="120"/>
      <c r="AQ8" s="120" t="s">
        <v>47</v>
      </c>
      <c r="AR8" s="120"/>
      <c r="AS8" s="120"/>
    </row>
    <row r="9" spans="1:49" ht="14.45" customHeight="1" x14ac:dyDescent="0.2">
      <c r="A9" s="118" t="s">
        <v>48</v>
      </c>
      <c r="B9" s="119"/>
      <c r="C9" s="119"/>
      <c r="D9" s="119"/>
      <c r="E9" s="119"/>
      <c r="F9" s="119"/>
      <c r="G9" s="119"/>
      <c r="H9" s="118"/>
      <c r="I9" s="119"/>
      <c r="J9" s="119"/>
      <c r="K9" s="119"/>
      <c r="L9" s="118"/>
      <c r="M9" s="119"/>
      <c r="N9" s="119"/>
      <c r="O9" s="119"/>
      <c r="P9" s="118"/>
      <c r="Q9" s="119"/>
      <c r="R9" s="119"/>
      <c r="S9" s="119"/>
      <c r="T9" s="119"/>
      <c r="U9" s="119"/>
      <c r="V9" s="118"/>
      <c r="W9" s="119"/>
      <c r="X9" s="119"/>
      <c r="Y9" s="119"/>
      <c r="Z9" s="119"/>
      <c r="AA9" s="119"/>
      <c r="AB9" s="118"/>
      <c r="AC9" s="119"/>
      <c r="AD9" s="119"/>
      <c r="AE9" s="119"/>
      <c r="AF9" s="119"/>
      <c r="AG9" s="119"/>
      <c r="AH9" s="118"/>
      <c r="AI9" s="119"/>
      <c r="AJ9" s="119"/>
      <c r="AK9" s="119"/>
      <c r="AL9" s="118"/>
      <c r="AM9" s="119"/>
      <c r="AN9" s="119"/>
      <c r="AO9" s="119"/>
      <c r="AP9" s="118"/>
      <c r="AQ9" s="119"/>
      <c r="AR9" s="119"/>
      <c r="AS9" s="119"/>
      <c r="AT9" s="118"/>
      <c r="AU9" s="118"/>
      <c r="AV9" s="118"/>
      <c r="AW9" s="118"/>
    </row>
    <row r="10" spans="1:49" ht="14.45" customHeight="1" x14ac:dyDescent="0.2">
      <c r="C10" s="120" t="s">
        <v>7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Y10" s="120" t="s">
        <v>9</v>
      </c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</row>
    <row r="11" spans="1:49" ht="14.45" customHeight="1" x14ac:dyDescent="0.2">
      <c r="A11" s="2" t="s">
        <v>43</v>
      </c>
      <c r="C11" s="4" t="s">
        <v>49</v>
      </c>
      <c r="D11" s="3"/>
      <c r="E11" s="4" t="s">
        <v>50</v>
      </c>
      <c r="F11" s="3"/>
      <c r="G11" s="121" t="s">
        <v>51</v>
      </c>
      <c r="H11" s="121"/>
      <c r="I11" s="121"/>
      <c r="J11" s="3"/>
      <c r="K11" s="121" t="s">
        <v>52</v>
      </c>
      <c r="L11" s="121"/>
      <c r="M11" s="121"/>
      <c r="N11" s="3"/>
      <c r="O11" s="121" t="s">
        <v>45</v>
      </c>
      <c r="P11" s="121"/>
      <c r="Q11" s="121"/>
      <c r="R11" s="3"/>
      <c r="S11" s="121" t="s">
        <v>46</v>
      </c>
      <c r="T11" s="121"/>
      <c r="U11" s="121"/>
      <c r="V11" s="121"/>
      <c r="W11" s="121"/>
      <c r="Y11" s="121" t="s">
        <v>49</v>
      </c>
      <c r="Z11" s="121"/>
      <c r="AA11" s="121"/>
      <c r="AB11" s="121"/>
      <c r="AC11" s="121"/>
      <c r="AD11" s="3"/>
      <c r="AE11" s="121" t="s">
        <v>50</v>
      </c>
      <c r="AF11" s="121"/>
      <c r="AG11" s="121"/>
      <c r="AH11" s="121"/>
      <c r="AI11" s="121"/>
      <c r="AJ11" s="3"/>
      <c r="AK11" s="121" t="s">
        <v>51</v>
      </c>
      <c r="AL11" s="121"/>
      <c r="AM11" s="121"/>
      <c r="AN11" s="3"/>
      <c r="AO11" s="121" t="s">
        <v>52</v>
      </c>
      <c r="AP11" s="121"/>
      <c r="AQ11" s="121"/>
      <c r="AR11" s="3"/>
      <c r="AS11" s="121" t="s">
        <v>45</v>
      </c>
      <c r="AT11" s="121"/>
      <c r="AU11" s="3"/>
      <c r="AV11" s="4" t="s">
        <v>46</v>
      </c>
    </row>
    <row r="12" spans="1:49" ht="14.45" customHeight="1" x14ac:dyDescent="0.2">
      <c r="A12" s="118" t="s">
        <v>53</v>
      </c>
      <c r="B12" s="118"/>
      <c r="C12" s="119"/>
      <c r="D12" s="118"/>
      <c r="E12" s="119"/>
      <c r="F12" s="118"/>
      <c r="G12" s="119"/>
      <c r="H12" s="119"/>
      <c r="I12" s="119"/>
      <c r="J12" s="118"/>
      <c r="K12" s="119"/>
      <c r="L12" s="119"/>
      <c r="M12" s="119"/>
      <c r="N12" s="118"/>
      <c r="O12" s="119"/>
      <c r="P12" s="119"/>
      <c r="Q12" s="119"/>
      <c r="R12" s="118"/>
      <c r="S12" s="119"/>
      <c r="T12" s="119"/>
      <c r="U12" s="119"/>
      <c r="V12" s="119"/>
      <c r="W12" s="119"/>
      <c r="X12" s="118"/>
      <c r="Y12" s="119"/>
      <c r="Z12" s="119"/>
      <c r="AA12" s="119"/>
      <c r="AB12" s="119"/>
      <c r="AC12" s="119"/>
      <c r="AD12" s="118"/>
      <c r="AE12" s="119"/>
      <c r="AF12" s="119"/>
      <c r="AG12" s="119"/>
      <c r="AH12" s="119"/>
      <c r="AI12" s="119"/>
      <c r="AJ12" s="118"/>
      <c r="AK12" s="119"/>
      <c r="AL12" s="119"/>
      <c r="AM12" s="119"/>
      <c r="AN12" s="118"/>
      <c r="AO12" s="119"/>
      <c r="AP12" s="119"/>
      <c r="AQ12" s="119"/>
      <c r="AR12" s="118"/>
      <c r="AS12" s="119"/>
      <c r="AT12" s="119"/>
      <c r="AU12" s="118"/>
      <c r="AV12" s="119"/>
      <c r="AW12" s="118"/>
    </row>
    <row r="13" spans="1:49" ht="14.45" customHeight="1" x14ac:dyDescent="0.2">
      <c r="C13" s="120" t="s">
        <v>7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O13" s="120" t="s">
        <v>9</v>
      </c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</row>
    <row r="14" spans="1:49" ht="14.45" customHeight="1" x14ac:dyDescent="0.2">
      <c r="A14" s="2" t="s">
        <v>43</v>
      </c>
      <c r="C14" s="4" t="s">
        <v>50</v>
      </c>
      <c r="D14" s="3"/>
      <c r="E14" s="4" t="s">
        <v>52</v>
      </c>
      <c r="F14" s="3"/>
      <c r="G14" s="121" t="s">
        <v>45</v>
      </c>
      <c r="H14" s="121"/>
      <c r="I14" s="121"/>
      <c r="J14" s="3"/>
      <c r="K14" s="121" t="s">
        <v>46</v>
      </c>
      <c r="L14" s="121"/>
      <c r="M14" s="121"/>
      <c r="O14" s="121" t="s">
        <v>50</v>
      </c>
      <c r="P14" s="121"/>
      <c r="Q14" s="121"/>
      <c r="R14" s="121"/>
      <c r="S14" s="121"/>
      <c r="T14" s="3"/>
      <c r="U14" s="121" t="s">
        <v>52</v>
      </c>
      <c r="V14" s="121"/>
      <c r="W14" s="121"/>
      <c r="X14" s="121"/>
      <c r="Y14" s="121"/>
      <c r="Z14" s="3"/>
      <c r="AA14" s="121" t="s">
        <v>45</v>
      </c>
      <c r="AB14" s="121"/>
      <c r="AC14" s="121"/>
      <c r="AD14" s="121"/>
      <c r="AE14" s="121"/>
      <c r="AF14" s="3"/>
      <c r="AG14" s="121" t="s">
        <v>46</v>
      </c>
      <c r="AH14" s="121"/>
      <c r="AI14" s="12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zoomScaleNormal="100" zoomScaleSheetLayoutView="100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1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1:27" ht="14.45" customHeight="1" x14ac:dyDescent="0.2"/>
    <row r="5" spans="1:27" ht="14.45" customHeight="1" x14ac:dyDescent="0.2">
      <c r="A5" s="1" t="s">
        <v>54</v>
      </c>
      <c r="B5" s="118" t="s">
        <v>55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27" ht="14.45" customHeight="1" x14ac:dyDescent="0.2">
      <c r="E6" s="120" t="s">
        <v>7</v>
      </c>
      <c r="F6" s="120"/>
      <c r="G6" s="120"/>
      <c r="H6" s="120"/>
      <c r="I6" s="120"/>
      <c r="K6" s="120" t="s">
        <v>8</v>
      </c>
      <c r="L6" s="120"/>
      <c r="M6" s="120"/>
      <c r="N6" s="120"/>
      <c r="O6" s="120"/>
      <c r="P6" s="120"/>
      <c r="Q6" s="120"/>
      <c r="S6" s="120" t="s">
        <v>9</v>
      </c>
      <c r="T6" s="120"/>
      <c r="U6" s="120"/>
      <c r="V6" s="120"/>
      <c r="W6" s="120"/>
      <c r="X6" s="120"/>
      <c r="Y6" s="120"/>
      <c r="Z6" s="120"/>
      <c r="AA6" s="120"/>
    </row>
    <row r="7" spans="1:27" ht="14.45" customHeight="1" x14ac:dyDescent="0.2">
      <c r="E7" s="3"/>
      <c r="F7" s="3"/>
      <c r="G7" s="3"/>
      <c r="H7" s="3"/>
      <c r="I7" s="3"/>
      <c r="K7" s="121" t="s">
        <v>56</v>
      </c>
      <c r="L7" s="121"/>
      <c r="M7" s="121"/>
      <c r="N7" s="3"/>
      <c r="O7" s="121" t="s">
        <v>57</v>
      </c>
      <c r="P7" s="121"/>
      <c r="Q7" s="12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120" t="s">
        <v>58</v>
      </c>
      <c r="B8" s="120"/>
      <c r="D8" s="120" t="s">
        <v>59</v>
      </c>
      <c r="E8" s="12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2.855468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5.42578125" bestFit="1" customWidth="1"/>
    <col min="31" max="31" width="1.28515625" customWidth="1"/>
    <col min="32" max="32" width="16.140625" bestFit="1" customWidth="1"/>
    <col min="33" max="33" width="1.28515625" customWidth="1"/>
    <col min="34" max="34" width="12.855468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</row>
    <row r="2" spans="1:38" ht="21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</row>
    <row r="3" spans="1:38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</row>
    <row r="4" spans="1:38" ht="14.45" customHeight="1" x14ac:dyDescent="0.2"/>
    <row r="5" spans="1:38" ht="14.45" customHeight="1" x14ac:dyDescent="0.2">
      <c r="A5" s="1" t="s">
        <v>61</v>
      </c>
      <c r="B5" s="118" t="s">
        <v>62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</row>
    <row r="6" spans="1:38" ht="14.45" customHeight="1" x14ac:dyDescent="0.2">
      <c r="A6" s="120" t="s">
        <v>63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 t="s">
        <v>7</v>
      </c>
      <c r="Q6" s="120"/>
      <c r="R6" s="120"/>
      <c r="S6" s="120"/>
      <c r="T6" s="120"/>
      <c r="V6" s="120" t="s">
        <v>8</v>
      </c>
      <c r="W6" s="120"/>
      <c r="X6" s="120"/>
      <c r="Y6" s="120"/>
      <c r="Z6" s="120"/>
      <c r="AA6" s="120"/>
      <c r="AB6" s="120"/>
      <c r="AD6" s="120" t="s">
        <v>9</v>
      </c>
      <c r="AE6" s="120"/>
      <c r="AF6" s="120"/>
      <c r="AG6" s="120"/>
      <c r="AH6" s="120"/>
      <c r="AI6" s="120"/>
      <c r="AJ6" s="120"/>
      <c r="AK6" s="120"/>
      <c r="AL6" s="12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21" t="s">
        <v>10</v>
      </c>
      <c r="W7" s="121"/>
      <c r="X7" s="121"/>
      <c r="Y7" s="3"/>
      <c r="Z7" s="121" t="s">
        <v>11</v>
      </c>
      <c r="AA7" s="121"/>
      <c r="AB7" s="12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120" t="s">
        <v>64</v>
      </c>
      <c r="B8" s="120"/>
      <c r="D8" s="2" t="s">
        <v>65</v>
      </c>
      <c r="F8" s="2" t="s">
        <v>66</v>
      </c>
      <c r="H8" s="2" t="s">
        <v>67</v>
      </c>
      <c r="J8" s="2" t="s">
        <v>68</v>
      </c>
      <c r="L8" s="2" t="s">
        <v>69</v>
      </c>
      <c r="N8" s="2" t="s">
        <v>47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5.42578125" bestFit="1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21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">
      <c r="A4" s="118" t="s">
        <v>70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14.45" customHeight="1" x14ac:dyDescent="0.2">
      <c r="A5" s="118" t="s">
        <v>71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14.45" customHeight="1" x14ac:dyDescent="0.2"/>
    <row r="7" spans="1:13" ht="14.45" customHeight="1" x14ac:dyDescent="0.2">
      <c r="C7" s="120" t="s">
        <v>9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14.45" customHeight="1" x14ac:dyDescent="0.2">
      <c r="A8" s="2" t="s">
        <v>72</v>
      </c>
      <c r="C8" s="4" t="s">
        <v>13</v>
      </c>
      <c r="D8" s="3"/>
      <c r="E8" s="4" t="s">
        <v>73</v>
      </c>
      <c r="F8" s="3"/>
      <c r="G8" s="4" t="s">
        <v>74</v>
      </c>
      <c r="H8" s="3"/>
      <c r="I8" s="4" t="s">
        <v>75</v>
      </c>
      <c r="J8" s="3"/>
      <c r="K8" s="4" t="s">
        <v>76</v>
      </c>
      <c r="L8" s="3"/>
      <c r="M8" s="4" t="s">
        <v>77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4"/>
  <sheetViews>
    <sheetView rightToLeft="1" view="pageBreakPreview" zoomScaleNormal="100" zoomScaleSheetLayoutView="100" workbookViewId="0">
      <selection activeCell="N6" sqref="N6:O19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7109375" style="58" bestFit="1" customWidth="1"/>
    <col min="5" max="5" width="1.28515625" style="58" customWidth="1"/>
    <col min="6" max="6" width="19.28515625" style="58" bestFit="1" customWidth="1"/>
    <col min="7" max="7" width="1.28515625" style="58" customWidth="1"/>
    <col min="8" max="8" width="19.140625" style="58" bestFit="1" customWidth="1"/>
    <col min="9" max="9" width="1.28515625" style="58" customWidth="1"/>
    <col min="10" max="10" width="18.140625" style="58" bestFit="1" customWidth="1"/>
    <col min="11" max="11" width="1.28515625" customWidth="1"/>
    <col min="12" max="12" width="18.28515625" bestFit="1" customWidth="1"/>
    <col min="13" max="13" width="1.7109375" customWidth="1"/>
    <col min="14" max="14" width="2.85546875" customWidth="1"/>
  </cols>
  <sheetData>
    <row r="1" spans="1:14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4" ht="21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ht="14.45" customHeight="1" x14ac:dyDescent="0.2"/>
    <row r="5" spans="1:14" ht="14.45" customHeight="1" x14ac:dyDescent="0.2">
      <c r="A5" s="1" t="s">
        <v>78</v>
      </c>
      <c r="B5" s="118" t="s">
        <v>79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ht="14.45" customHeight="1" x14ac:dyDescent="0.2">
      <c r="D6" s="77" t="s">
        <v>7</v>
      </c>
      <c r="F6" s="124" t="s">
        <v>8</v>
      </c>
      <c r="G6" s="124"/>
      <c r="H6" s="124"/>
      <c r="J6" s="77" t="s">
        <v>9</v>
      </c>
    </row>
    <row r="7" spans="1:14" ht="14.45" customHeight="1" x14ac:dyDescent="0.2">
      <c r="D7" s="67"/>
      <c r="F7" s="67"/>
      <c r="G7" s="67"/>
      <c r="H7" s="67"/>
      <c r="J7" s="67"/>
    </row>
    <row r="8" spans="1:14" ht="14.45" customHeight="1" x14ac:dyDescent="0.2">
      <c r="A8" s="122" t="s">
        <v>80</v>
      </c>
      <c r="B8" s="122"/>
      <c r="D8" s="77" t="s">
        <v>81</v>
      </c>
      <c r="F8" s="77" t="s">
        <v>82</v>
      </c>
      <c r="H8" s="77" t="s">
        <v>83</v>
      </c>
      <c r="J8" s="77" t="s">
        <v>81</v>
      </c>
      <c r="L8" s="2" t="s">
        <v>18</v>
      </c>
    </row>
    <row r="9" spans="1:14" ht="21.75" customHeight="1" x14ac:dyDescent="0.2">
      <c r="A9" s="45" t="s">
        <v>209</v>
      </c>
      <c r="B9" s="45"/>
      <c r="D9" s="57">
        <v>43139766</v>
      </c>
      <c r="F9" s="57">
        <v>260670125514</v>
      </c>
      <c r="H9" s="57">
        <v>258501844512</v>
      </c>
      <c r="J9" s="57">
        <v>2211420768</v>
      </c>
      <c r="L9" s="24">
        <f t="shared" ref="L9:L17" si="0">J9/5593460546125</f>
        <v>3.9535824911324588E-4</v>
      </c>
      <c r="N9" s="39"/>
    </row>
    <row r="10" spans="1:14" ht="21.75" customHeight="1" x14ac:dyDescent="0.2">
      <c r="A10" s="46" t="s">
        <v>213</v>
      </c>
      <c r="B10" s="46"/>
      <c r="D10" s="59">
        <v>3403394862</v>
      </c>
      <c r="F10" s="59">
        <v>23611531592</v>
      </c>
      <c r="H10" s="59">
        <v>24901155000</v>
      </c>
      <c r="J10" s="59">
        <v>2113771454</v>
      </c>
      <c r="L10" s="24">
        <f t="shared" si="0"/>
        <v>3.779004851414147E-4</v>
      </c>
      <c r="N10" s="39"/>
    </row>
    <row r="11" spans="1:14" ht="21.75" customHeight="1" x14ac:dyDescent="0.2">
      <c r="A11" s="46" t="s">
        <v>214</v>
      </c>
      <c r="B11" s="46"/>
      <c r="D11" s="59">
        <v>7679866450</v>
      </c>
      <c r="F11" s="59">
        <v>1050897440218</v>
      </c>
      <c r="H11" s="59">
        <v>1056936330194</v>
      </c>
      <c r="J11" s="59">
        <v>1640976474</v>
      </c>
      <c r="L11" s="24">
        <f t="shared" si="0"/>
        <v>2.9337410364623466E-4</v>
      </c>
      <c r="N11" s="39"/>
    </row>
    <row r="12" spans="1:14" ht="21.75" customHeight="1" x14ac:dyDescent="0.2">
      <c r="A12" s="46" t="s">
        <v>210</v>
      </c>
      <c r="B12" s="46"/>
      <c r="D12" s="59">
        <v>9010664</v>
      </c>
      <c r="F12" s="59">
        <v>35589</v>
      </c>
      <c r="H12" s="59">
        <v>630000</v>
      </c>
      <c r="J12" s="59">
        <v>8416253</v>
      </c>
      <c r="L12" s="24">
        <f t="shared" si="0"/>
        <v>1.504659401920794E-6</v>
      </c>
      <c r="N12" s="39"/>
    </row>
    <row r="13" spans="1:14" ht="21.75" customHeight="1" x14ac:dyDescent="0.2">
      <c r="A13" s="47" t="s">
        <v>206</v>
      </c>
      <c r="B13" s="47"/>
      <c r="D13" s="65">
        <v>7296417</v>
      </c>
      <c r="F13" s="65">
        <v>25623</v>
      </c>
      <c r="H13" s="65">
        <v>1260000</v>
      </c>
      <c r="J13" s="65">
        <v>6062040</v>
      </c>
      <c r="L13" s="24">
        <f t="shared" si="0"/>
        <v>1.0837727288877757E-6</v>
      </c>
      <c r="N13" s="39"/>
    </row>
    <row r="14" spans="1:14" ht="21.75" customHeight="1" x14ac:dyDescent="0.2">
      <c r="A14" s="47" t="s">
        <v>211</v>
      </c>
      <c r="B14" s="47"/>
      <c r="D14" s="65">
        <v>5191760</v>
      </c>
      <c r="F14" s="65">
        <v>21960</v>
      </c>
      <c r="H14" s="65">
        <v>630000</v>
      </c>
      <c r="J14" s="65">
        <v>4583720</v>
      </c>
      <c r="L14" s="24">
        <f t="shared" si="0"/>
        <v>8.1947838233622272E-7</v>
      </c>
      <c r="N14" s="39"/>
    </row>
    <row r="15" spans="1:14" ht="21.75" customHeight="1" x14ac:dyDescent="0.2">
      <c r="A15" s="47" t="s">
        <v>207</v>
      </c>
      <c r="B15" s="47"/>
      <c r="D15" s="65">
        <v>2531105</v>
      </c>
      <c r="F15" s="65">
        <v>300007997</v>
      </c>
      <c r="H15" s="65">
        <v>300703000</v>
      </c>
      <c r="J15" s="65">
        <v>1836102</v>
      </c>
      <c r="L15" s="24">
        <f t="shared" si="0"/>
        <v>3.2825868437956578E-7</v>
      </c>
      <c r="N15" s="39"/>
    </row>
    <row r="16" spans="1:14" ht="21.75" customHeight="1" x14ac:dyDescent="0.2">
      <c r="A16" s="46" t="s">
        <v>208</v>
      </c>
      <c r="B16" s="46"/>
      <c r="D16" s="59">
        <v>1276549604</v>
      </c>
      <c r="F16" s="59">
        <v>0</v>
      </c>
      <c r="H16" s="59">
        <v>1276280200</v>
      </c>
      <c r="J16" s="59">
        <v>269404</v>
      </c>
      <c r="L16" s="24">
        <f t="shared" si="0"/>
        <v>4.8164101235439282E-8</v>
      </c>
      <c r="N16" s="39"/>
    </row>
    <row r="17" spans="1:14" ht="21.75" customHeight="1" x14ac:dyDescent="0.2">
      <c r="A17" s="46" t="s">
        <v>212</v>
      </c>
      <c r="B17" s="46"/>
      <c r="D17" s="59">
        <v>320226146</v>
      </c>
      <c r="F17" s="59">
        <v>0</v>
      </c>
      <c r="H17" s="59">
        <v>320057000</v>
      </c>
      <c r="J17" s="59">
        <v>169146</v>
      </c>
      <c r="L17" s="24">
        <f t="shared" si="0"/>
        <v>3.0239955856518883E-8</v>
      </c>
      <c r="N17" s="39"/>
    </row>
    <row r="18" spans="1:14" ht="21.75" customHeight="1" x14ac:dyDescent="0.2">
      <c r="A18" s="123" t="s">
        <v>41</v>
      </c>
      <c r="B18" s="123"/>
      <c r="D18" s="61">
        <v>12747206774</v>
      </c>
      <c r="F18" s="61">
        <v>1335479188493</v>
      </c>
      <c r="H18" s="61">
        <v>1342238889906</v>
      </c>
      <c r="J18" s="61">
        <v>5987505361</v>
      </c>
      <c r="L18" s="25">
        <f>SUM(L9:L17)</f>
        <v>1.0704474111555115E-3</v>
      </c>
    </row>
    <row r="19" spans="1:14" ht="21.75" customHeight="1" x14ac:dyDescent="0.2">
      <c r="A19" s="42"/>
      <c r="B19" s="42"/>
      <c r="D19" s="65"/>
      <c r="F19" s="65"/>
      <c r="H19" s="65"/>
      <c r="J19" s="65"/>
      <c r="L19" s="43"/>
    </row>
    <row r="20" spans="1:14" ht="21.75" customHeight="1" x14ac:dyDescent="0.2">
      <c r="A20" s="42"/>
      <c r="B20" s="42"/>
      <c r="D20" s="65"/>
      <c r="F20" s="65"/>
      <c r="H20" s="65"/>
      <c r="J20" s="65"/>
      <c r="L20" s="43"/>
    </row>
    <row r="21" spans="1:14" x14ac:dyDescent="0.2">
      <c r="D21" s="72"/>
      <c r="F21" s="72"/>
      <c r="H21" s="72"/>
      <c r="J21" s="72"/>
    </row>
    <row r="22" spans="1:14" x14ac:dyDescent="0.2">
      <c r="D22" s="72"/>
      <c r="F22" s="72"/>
      <c r="H22" s="72"/>
      <c r="J22" s="72"/>
    </row>
    <row r="23" spans="1:14" x14ac:dyDescent="0.2">
      <c r="D23" s="72"/>
      <c r="F23" s="72"/>
      <c r="H23" s="72"/>
      <c r="J23" s="72"/>
    </row>
    <row r="24" spans="1:14" x14ac:dyDescent="0.2">
      <c r="D24" s="72"/>
      <c r="F24" s="72"/>
      <c r="H24" s="72"/>
      <c r="J24" s="72"/>
    </row>
  </sheetData>
  <autoFilter ref="A8:N8" xr:uid="{00000000-0001-0000-0600-000000000000}">
    <sortState xmlns:xlrd2="http://schemas.microsoft.com/office/spreadsheetml/2017/richdata2" ref="A9:N17">
      <sortCondition descending="1" ref="J8"/>
    </sortState>
  </autoFilter>
  <mergeCells count="7">
    <mergeCell ref="A8:B8"/>
    <mergeCell ref="A18:B18"/>
    <mergeCell ref="A1:L1"/>
    <mergeCell ref="A2:L2"/>
    <mergeCell ref="A3:L3"/>
    <mergeCell ref="B5:L5"/>
    <mergeCell ref="F6:H6"/>
  </mergeCells>
  <pageMargins left="0.39" right="0.39" top="0.39" bottom="0.39" header="0" footer="0"/>
  <pageSetup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"/>
  <sheetViews>
    <sheetView rightToLeft="1"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2.5703125" customWidth="1"/>
    <col min="2" max="2" width="50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1406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1.75" customHeight="1" x14ac:dyDescent="0.2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1.75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4.45" customHeight="1" x14ac:dyDescent="0.2"/>
    <row r="5" spans="1:10" ht="29.1" customHeight="1" x14ac:dyDescent="0.2">
      <c r="A5" s="1" t="s">
        <v>85</v>
      </c>
      <c r="B5" s="118" t="s">
        <v>86</v>
      </c>
      <c r="C5" s="118"/>
      <c r="D5" s="118"/>
      <c r="E5" s="118"/>
      <c r="F5" s="118"/>
      <c r="G5" s="118"/>
      <c r="H5" s="118"/>
      <c r="I5" s="118"/>
      <c r="J5" s="118"/>
    </row>
    <row r="6" spans="1:10" ht="14.45" customHeight="1" x14ac:dyDescent="0.2"/>
    <row r="7" spans="1:10" ht="14.45" customHeight="1" x14ac:dyDescent="0.2">
      <c r="A7" s="120" t="s">
        <v>87</v>
      </c>
      <c r="B7" s="120"/>
      <c r="D7" s="2" t="s">
        <v>88</v>
      </c>
      <c r="F7" s="2" t="s">
        <v>81</v>
      </c>
      <c r="H7" s="2" t="s">
        <v>89</v>
      </c>
      <c r="J7" s="2" t="s">
        <v>90</v>
      </c>
    </row>
    <row r="8" spans="1:10" ht="21.75" customHeight="1" x14ac:dyDescent="0.2">
      <c r="A8" s="125" t="s">
        <v>91</v>
      </c>
      <c r="B8" s="125"/>
      <c r="D8" s="5" t="s">
        <v>92</v>
      </c>
      <c r="F8" s="6">
        <f>'درآمد سرمایه گذاری در سهام'!T39</f>
        <v>413897416236</v>
      </c>
      <c r="H8" s="24">
        <f>F8/786564280666</f>
        <v>0.52620927037971343</v>
      </c>
      <c r="J8" s="24">
        <f t="shared" ref="J8:J10" si="0">F8/5593460546125</f>
        <v>7.3996663214642155E-2</v>
      </c>
    </row>
    <row r="9" spans="1:10" ht="21.75" customHeight="1" x14ac:dyDescent="0.2">
      <c r="A9" s="126" t="s">
        <v>93</v>
      </c>
      <c r="B9" s="126"/>
      <c r="D9" s="7" t="s">
        <v>94</v>
      </c>
      <c r="F9" s="8">
        <v>0</v>
      </c>
      <c r="H9" s="24">
        <f t="shared" ref="H9:H10" si="1">F9/786564280666</f>
        <v>0</v>
      </c>
      <c r="J9" s="24">
        <f t="shared" si="0"/>
        <v>0</v>
      </c>
    </row>
    <row r="10" spans="1:10" ht="21.75" customHeight="1" x14ac:dyDescent="0.2">
      <c r="A10" s="126" t="s">
        <v>95</v>
      </c>
      <c r="B10" s="126"/>
      <c r="D10" s="7" t="s">
        <v>96</v>
      </c>
      <c r="F10" s="8">
        <f>'درآمد سرمایه گذاری در اوراق به'!R17</f>
        <v>281567105379</v>
      </c>
      <c r="H10" s="24">
        <f t="shared" si="1"/>
        <v>0.35797087701540603</v>
      </c>
      <c r="J10" s="24">
        <f t="shared" si="0"/>
        <v>5.0338623658311522E-2</v>
      </c>
    </row>
    <row r="11" spans="1:10" ht="21.75" customHeight="1" x14ac:dyDescent="0.2">
      <c r="A11" s="126" t="s">
        <v>97</v>
      </c>
      <c r="B11" s="126"/>
      <c r="D11" s="7" t="s">
        <v>98</v>
      </c>
      <c r="F11" s="8">
        <f>'درآمد سپرده بانکی'!H22</f>
        <v>85692609522</v>
      </c>
      <c r="H11" s="24">
        <f>F11/786564280666</f>
        <v>0.10894546272739759</v>
      </c>
      <c r="J11" s="24">
        <f>F11/5593460546125</f>
        <v>1.5320141943499637E-2</v>
      </c>
    </row>
    <row r="12" spans="1:10" ht="21.75" customHeight="1" x14ac:dyDescent="0.2">
      <c r="A12" s="127" t="s">
        <v>99</v>
      </c>
      <c r="B12" s="127"/>
      <c r="D12" s="9" t="s">
        <v>100</v>
      </c>
      <c r="F12" s="10">
        <f>'سایر درآمدها'!F11</f>
        <v>3142805994</v>
      </c>
      <c r="H12" s="24">
        <f>F12/786564280666</f>
        <v>3.9956124009838355E-3</v>
      </c>
      <c r="J12" s="24">
        <f>F12/5593460546125</f>
        <v>5.6187148690576747E-4</v>
      </c>
    </row>
    <row r="13" spans="1:10" ht="21.75" customHeight="1" x14ac:dyDescent="0.2">
      <c r="A13" s="123" t="s">
        <v>41</v>
      </c>
      <c r="B13" s="123"/>
      <c r="D13" s="12"/>
      <c r="F13" s="12">
        <f>SUM(F8:F12)</f>
        <v>784299937131</v>
      </c>
      <c r="H13" s="25">
        <f>SUM(H8:H12)</f>
        <v>0.99712122252350077</v>
      </c>
      <c r="J13" s="25">
        <f>SUM(J8:J12)</f>
        <v>0.14021730030335908</v>
      </c>
    </row>
    <row r="19" spans="8:8" x14ac:dyDescent="0.2">
      <c r="H19" s="2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7"/>
  <sheetViews>
    <sheetView rightToLeft="1" view="pageBreakPreview" topLeftCell="A25" zoomScaleNormal="100" zoomScaleSheetLayoutView="100" workbookViewId="0">
      <selection activeCell="B43" sqref="B42:T43"/>
    </sheetView>
  </sheetViews>
  <sheetFormatPr defaultRowHeight="12.75" x14ac:dyDescent="0.2"/>
  <cols>
    <col min="1" max="1" width="6.140625" style="31" bestFit="1" customWidth="1"/>
    <col min="2" max="2" width="31.140625" style="31" customWidth="1"/>
    <col min="3" max="3" width="1.28515625" style="31" customWidth="1"/>
    <col min="4" max="4" width="14.7109375" style="31" bestFit="1" customWidth="1"/>
    <col min="5" max="5" width="1.28515625" style="31" customWidth="1"/>
    <col min="6" max="6" width="17.7109375" style="31" bestFit="1" customWidth="1"/>
    <col min="7" max="7" width="1.28515625" style="31" customWidth="1"/>
    <col min="8" max="8" width="11.140625" style="31" bestFit="1" customWidth="1"/>
    <col min="9" max="9" width="1.28515625" style="31" customWidth="1"/>
    <col min="10" max="10" width="17.7109375" style="31" bestFit="1" customWidth="1"/>
    <col min="11" max="11" width="1.28515625" style="31" customWidth="1"/>
    <col min="12" max="12" width="17.28515625" style="31" bestFit="1" customWidth="1"/>
    <col min="13" max="13" width="1.28515625" style="31" customWidth="1"/>
    <col min="14" max="14" width="14.7109375" style="31" bestFit="1" customWidth="1"/>
    <col min="15" max="15" width="1.28515625" style="31" customWidth="1"/>
    <col min="16" max="16" width="17.7109375" style="31" bestFit="1" customWidth="1"/>
    <col min="17" max="17" width="1.28515625" style="31" customWidth="1"/>
    <col min="18" max="18" width="16" style="31" bestFit="1" customWidth="1"/>
    <col min="19" max="19" width="1.28515625" style="31" customWidth="1"/>
    <col min="20" max="20" width="17.42578125" style="31" bestFit="1" customWidth="1"/>
    <col min="21" max="21" width="1.28515625" style="31" customWidth="1"/>
    <col min="22" max="22" width="17.28515625" style="31" bestFit="1" customWidth="1"/>
    <col min="23" max="23" width="0.28515625" style="31" customWidth="1"/>
    <col min="24" max="16384" width="9.140625" style="31"/>
  </cols>
  <sheetData>
    <row r="1" spans="1:22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21.75" customHeight="1" x14ac:dyDescent="0.2">
      <c r="A2" s="116" t="s">
        <v>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4.45" customHeight="1" x14ac:dyDescent="0.2"/>
    <row r="5" spans="1:22" ht="14.45" customHeight="1" x14ac:dyDescent="0.2">
      <c r="A5" s="28" t="s">
        <v>101</v>
      </c>
      <c r="B5" s="131" t="s">
        <v>102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1:22" ht="14.45" customHeight="1" x14ac:dyDescent="0.2">
      <c r="D6" s="110" t="s">
        <v>103</v>
      </c>
      <c r="E6" s="110"/>
      <c r="F6" s="110"/>
      <c r="G6" s="110"/>
      <c r="H6" s="110"/>
      <c r="I6" s="110"/>
      <c r="J6" s="110"/>
      <c r="K6" s="110"/>
      <c r="L6" s="110"/>
      <c r="N6" s="110" t="s">
        <v>104</v>
      </c>
      <c r="O6" s="110"/>
      <c r="P6" s="110"/>
      <c r="Q6" s="110"/>
      <c r="R6" s="110"/>
      <c r="S6" s="110"/>
      <c r="T6" s="110"/>
      <c r="U6" s="110"/>
      <c r="V6" s="110"/>
    </row>
    <row r="7" spans="1:22" ht="14.45" customHeight="1" x14ac:dyDescent="0.2">
      <c r="D7" s="32"/>
      <c r="E7" s="32"/>
      <c r="F7" s="32"/>
      <c r="G7" s="32"/>
      <c r="H7" s="32"/>
      <c r="I7" s="32"/>
      <c r="J7" s="132" t="s">
        <v>41</v>
      </c>
      <c r="K7" s="132"/>
      <c r="L7" s="132"/>
      <c r="N7" s="32"/>
      <c r="O7" s="32"/>
      <c r="P7" s="32"/>
      <c r="Q7" s="32"/>
      <c r="R7" s="32"/>
      <c r="S7" s="32"/>
      <c r="T7" s="132" t="s">
        <v>41</v>
      </c>
      <c r="U7" s="132"/>
      <c r="V7" s="132"/>
    </row>
    <row r="8" spans="1:22" ht="14.45" customHeight="1" x14ac:dyDescent="0.2">
      <c r="A8" s="110" t="s">
        <v>105</v>
      </c>
      <c r="B8" s="110"/>
      <c r="D8" s="29" t="s">
        <v>106</v>
      </c>
      <c r="F8" s="29" t="s">
        <v>107</v>
      </c>
      <c r="H8" s="29" t="s">
        <v>108</v>
      </c>
      <c r="J8" s="30" t="s">
        <v>81</v>
      </c>
      <c r="K8" s="32"/>
      <c r="L8" s="30" t="s">
        <v>89</v>
      </c>
      <c r="N8" s="29" t="s">
        <v>106</v>
      </c>
      <c r="P8" s="98" t="s">
        <v>107</v>
      </c>
      <c r="R8" s="29" t="s">
        <v>108</v>
      </c>
      <c r="T8" s="30" t="s">
        <v>81</v>
      </c>
      <c r="U8" s="32"/>
      <c r="V8" s="30" t="s">
        <v>89</v>
      </c>
    </row>
    <row r="9" spans="1:22" ht="21.75" customHeight="1" x14ac:dyDescent="0.2">
      <c r="A9" s="111" t="s">
        <v>40</v>
      </c>
      <c r="B9" s="111"/>
      <c r="D9" s="91">
        <v>0</v>
      </c>
      <c r="E9" s="90"/>
      <c r="F9" s="91">
        <v>581950297329</v>
      </c>
      <c r="G9" s="90"/>
      <c r="H9" s="91">
        <v>0</v>
      </c>
      <c r="I9" s="90"/>
      <c r="J9" s="91">
        <v>581950297329</v>
      </c>
      <c r="L9" s="33">
        <f t="shared" ref="L9:L37" si="0">J9/582349692052</f>
        <v>0.99931416685120467</v>
      </c>
      <c r="N9" s="91">
        <v>0</v>
      </c>
      <c r="O9" s="90"/>
      <c r="P9" s="73">
        <v>412339567396</v>
      </c>
      <c r="Q9" s="90"/>
      <c r="R9" s="91">
        <v>0</v>
      </c>
      <c r="S9" s="90"/>
      <c r="T9" s="91">
        <f t="shared" ref="T9:T38" si="1">N9+P9+R9</f>
        <v>412339567396</v>
      </c>
      <c r="V9" s="33">
        <f t="shared" ref="V9:V38" si="2">T9/786564280666</f>
        <v>0.52422869628260227</v>
      </c>
    </row>
    <row r="10" spans="1:22" ht="21.75" customHeight="1" x14ac:dyDescent="0.2">
      <c r="A10" s="128" t="s">
        <v>111</v>
      </c>
      <c r="B10" s="128"/>
      <c r="D10" s="91">
        <v>0</v>
      </c>
      <c r="E10" s="90"/>
      <c r="F10" s="91">
        <v>0</v>
      </c>
      <c r="G10" s="90"/>
      <c r="H10" s="91">
        <v>0</v>
      </c>
      <c r="I10" s="90"/>
      <c r="J10" s="91">
        <v>0</v>
      </c>
      <c r="L10" s="33">
        <f t="shared" si="0"/>
        <v>0</v>
      </c>
      <c r="N10" s="91">
        <v>0</v>
      </c>
      <c r="O10" s="90"/>
      <c r="P10" s="74">
        <v>0</v>
      </c>
      <c r="Q10" s="90"/>
      <c r="R10" s="91">
        <v>804244022</v>
      </c>
      <c r="S10" s="90"/>
      <c r="T10" s="91">
        <f t="shared" si="1"/>
        <v>804244022</v>
      </c>
      <c r="V10" s="33">
        <f t="shared" si="2"/>
        <v>1.0224771729006436E-3</v>
      </c>
    </row>
    <row r="11" spans="1:22" ht="21.75" customHeight="1" x14ac:dyDescent="0.2">
      <c r="A11" s="128" t="s">
        <v>110</v>
      </c>
      <c r="B11" s="128"/>
      <c r="D11" s="91">
        <v>0</v>
      </c>
      <c r="E11" s="90"/>
      <c r="F11" s="91">
        <v>0</v>
      </c>
      <c r="G11" s="90"/>
      <c r="H11" s="91">
        <v>0</v>
      </c>
      <c r="I11" s="90"/>
      <c r="J11" s="91">
        <v>0</v>
      </c>
      <c r="L11" s="33">
        <f t="shared" si="0"/>
        <v>0</v>
      </c>
      <c r="N11" s="91">
        <v>0</v>
      </c>
      <c r="O11" s="90"/>
      <c r="P11" s="74">
        <v>0</v>
      </c>
      <c r="Q11" s="90"/>
      <c r="R11" s="91">
        <v>704088402</v>
      </c>
      <c r="S11" s="90"/>
      <c r="T11" s="91">
        <f t="shared" si="1"/>
        <v>704088402</v>
      </c>
      <c r="V11" s="33">
        <f t="shared" si="2"/>
        <v>8.9514413418803358E-4</v>
      </c>
    </row>
    <row r="12" spans="1:22" ht="21.75" customHeight="1" x14ac:dyDescent="0.2">
      <c r="A12" s="128" t="s">
        <v>114</v>
      </c>
      <c r="B12" s="128"/>
      <c r="D12" s="91">
        <v>0</v>
      </c>
      <c r="E12" s="90"/>
      <c r="F12" s="91">
        <v>0</v>
      </c>
      <c r="G12" s="90"/>
      <c r="H12" s="91">
        <v>0</v>
      </c>
      <c r="I12" s="90"/>
      <c r="J12" s="91">
        <v>0</v>
      </c>
      <c r="L12" s="33">
        <f t="shared" si="0"/>
        <v>0</v>
      </c>
      <c r="N12" s="91">
        <v>0</v>
      </c>
      <c r="O12" s="90"/>
      <c r="P12" s="74">
        <v>0</v>
      </c>
      <c r="Q12" s="90"/>
      <c r="R12" s="91">
        <v>60454943</v>
      </c>
      <c r="S12" s="90"/>
      <c r="T12" s="91">
        <f t="shared" si="1"/>
        <v>60454943</v>
      </c>
      <c r="V12" s="33">
        <f t="shared" si="2"/>
        <v>7.685950720875803E-5</v>
      </c>
    </row>
    <row r="13" spans="1:22" ht="21.75" customHeight="1" x14ac:dyDescent="0.2">
      <c r="A13" s="128" t="s">
        <v>115</v>
      </c>
      <c r="B13" s="128"/>
      <c r="D13" s="91">
        <v>0</v>
      </c>
      <c r="E13" s="90"/>
      <c r="F13" s="91">
        <v>0</v>
      </c>
      <c r="G13" s="90"/>
      <c r="H13" s="91">
        <v>0</v>
      </c>
      <c r="I13" s="90"/>
      <c r="J13" s="91">
        <v>0</v>
      </c>
      <c r="L13" s="33">
        <f t="shared" si="0"/>
        <v>0</v>
      </c>
      <c r="N13" s="91">
        <v>0</v>
      </c>
      <c r="O13" s="90"/>
      <c r="P13" s="74">
        <v>0</v>
      </c>
      <c r="Q13" s="90"/>
      <c r="R13" s="91">
        <v>53897587</v>
      </c>
      <c r="S13" s="90"/>
      <c r="T13" s="91">
        <f t="shared" si="1"/>
        <v>53897587</v>
      </c>
      <c r="V13" s="33">
        <f t="shared" si="2"/>
        <v>6.8522800138297421E-5</v>
      </c>
    </row>
    <row r="14" spans="1:22" ht="21.75" customHeight="1" x14ac:dyDescent="0.2">
      <c r="A14" s="128" t="s">
        <v>112</v>
      </c>
      <c r="B14" s="128"/>
      <c r="D14" s="91">
        <v>0</v>
      </c>
      <c r="E14" s="90"/>
      <c r="F14" s="91">
        <v>0</v>
      </c>
      <c r="G14" s="90"/>
      <c r="H14" s="91">
        <v>0</v>
      </c>
      <c r="I14" s="90"/>
      <c r="J14" s="91">
        <v>0</v>
      </c>
      <c r="L14" s="33">
        <f t="shared" si="0"/>
        <v>0</v>
      </c>
      <c r="N14" s="91">
        <v>0</v>
      </c>
      <c r="O14" s="90"/>
      <c r="P14" s="74">
        <v>0</v>
      </c>
      <c r="Q14" s="90"/>
      <c r="R14" s="91">
        <v>38635398</v>
      </c>
      <c r="S14" s="90"/>
      <c r="T14" s="91">
        <f t="shared" si="1"/>
        <v>38635398</v>
      </c>
      <c r="V14" s="33">
        <f t="shared" si="2"/>
        <v>4.9119187013280874E-5</v>
      </c>
    </row>
    <row r="15" spans="1:22" ht="21.75" customHeight="1" x14ac:dyDescent="0.2">
      <c r="A15" s="128" t="s">
        <v>109</v>
      </c>
      <c r="B15" s="128"/>
      <c r="D15" s="91">
        <v>0</v>
      </c>
      <c r="E15" s="90"/>
      <c r="F15" s="91">
        <v>0</v>
      </c>
      <c r="G15" s="90"/>
      <c r="H15" s="91">
        <v>0</v>
      </c>
      <c r="I15" s="90"/>
      <c r="J15" s="91">
        <v>0</v>
      </c>
      <c r="L15" s="33">
        <f t="shared" si="0"/>
        <v>0</v>
      </c>
      <c r="N15" s="91">
        <v>11470</v>
      </c>
      <c r="O15" s="90"/>
      <c r="P15" s="74">
        <v>0</v>
      </c>
      <c r="Q15" s="90"/>
      <c r="R15" s="91">
        <v>-7253</v>
      </c>
      <c r="S15" s="90"/>
      <c r="T15" s="91">
        <f t="shared" si="1"/>
        <v>4217</v>
      </c>
      <c r="V15" s="33">
        <f t="shared" si="2"/>
        <v>5.3612910014542994E-9</v>
      </c>
    </row>
    <row r="16" spans="1:22" ht="21.75" customHeight="1" x14ac:dyDescent="0.2">
      <c r="A16" s="128" t="s">
        <v>24</v>
      </c>
      <c r="B16" s="128"/>
      <c r="D16" s="91">
        <v>0</v>
      </c>
      <c r="E16" s="90"/>
      <c r="F16" s="91">
        <v>0</v>
      </c>
      <c r="G16" s="90"/>
      <c r="H16" s="91">
        <v>0</v>
      </c>
      <c r="I16" s="90"/>
      <c r="J16" s="91">
        <v>0</v>
      </c>
      <c r="L16" s="33">
        <f t="shared" si="0"/>
        <v>0</v>
      </c>
      <c r="N16" s="91">
        <v>0</v>
      </c>
      <c r="O16" s="90"/>
      <c r="P16" s="74">
        <v>-7635</v>
      </c>
      <c r="Q16" s="90"/>
      <c r="R16" s="91">
        <v>0</v>
      </c>
      <c r="S16" s="90"/>
      <c r="T16" s="91">
        <f t="shared" si="1"/>
        <v>-7635</v>
      </c>
      <c r="V16" s="33">
        <f t="shared" si="2"/>
        <v>-9.7067718273899871E-9</v>
      </c>
    </row>
    <row r="17" spans="1:22" ht="21.75" customHeight="1" x14ac:dyDescent="0.2">
      <c r="A17" s="128" t="s">
        <v>25</v>
      </c>
      <c r="B17" s="128"/>
      <c r="D17" s="91">
        <v>0</v>
      </c>
      <c r="E17" s="90"/>
      <c r="F17" s="91">
        <v>0</v>
      </c>
      <c r="G17" s="90"/>
      <c r="H17" s="91">
        <v>0</v>
      </c>
      <c r="I17" s="90"/>
      <c r="J17" s="91">
        <v>0</v>
      </c>
      <c r="L17" s="33">
        <f t="shared" si="0"/>
        <v>0</v>
      </c>
      <c r="N17" s="91">
        <v>0</v>
      </c>
      <c r="O17" s="90"/>
      <c r="P17" s="74">
        <v>-7635</v>
      </c>
      <c r="Q17" s="90"/>
      <c r="R17" s="91">
        <v>0</v>
      </c>
      <c r="S17" s="90"/>
      <c r="T17" s="91">
        <f t="shared" si="1"/>
        <v>-7635</v>
      </c>
      <c r="V17" s="33">
        <f t="shared" si="2"/>
        <v>-9.7067718273899871E-9</v>
      </c>
    </row>
    <row r="18" spans="1:22" ht="21.75" customHeight="1" x14ac:dyDescent="0.2">
      <c r="A18" s="128" t="s">
        <v>21</v>
      </c>
      <c r="B18" s="128"/>
      <c r="D18" s="91">
        <v>0</v>
      </c>
      <c r="E18" s="90"/>
      <c r="F18" s="91">
        <v>0</v>
      </c>
      <c r="G18" s="90"/>
      <c r="H18" s="91">
        <v>0</v>
      </c>
      <c r="I18" s="90"/>
      <c r="J18" s="91">
        <v>0</v>
      </c>
      <c r="L18" s="33">
        <f t="shared" si="0"/>
        <v>0</v>
      </c>
      <c r="N18" s="91">
        <v>0</v>
      </c>
      <c r="O18" s="90"/>
      <c r="P18" s="74">
        <v>-7671</v>
      </c>
      <c r="Q18" s="90"/>
      <c r="R18" s="91">
        <v>0</v>
      </c>
      <c r="S18" s="90"/>
      <c r="T18" s="91">
        <f t="shared" si="1"/>
        <v>-7671</v>
      </c>
      <c r="V18" s="33">
        <f t="shared" si="2"/>
        <v>-9.7525404961242424E-9</v>
      </c>
    </row>
    <row r="19" spans="1:22" ht="21.75" customHeight="1" x14ac:dyDescent="0.2">
      <c r="A19" s="128" t="s">
        <v>38</v>
      </c>
      <c r="B19" s="128"/>
      <c r="D19" s="91">
        <v>0</v>
      </c>
      <c r="E19" s="90"/>
      <c r="F19" s="91">
        <v>0</v>
      </c>
      <c r="G19" s="90"/>
      <c r="H19" s="91">
        <v>0</v>
      </c>
      <c r="I19" s="90"/>
      <c r="J19" s="91">
        <v>0</v>
      </c>
      <c r="L19" s="33">
        <f t="shared" si="0"/>
        <v>0</v>
      </c>
      <c r="N19" s="91">
        <v>0</v>
      </c>
      <c r="O19" s="90"/>
      <c r="P19" s="74">
        <v>-7671</v>
      </c>
      <c r="Q19" s="90"/>
      <c r="R19" s="91">
        <v>0</v>
      </c>
      <c r="S19" s="90"/>
      <c r="T19" s="91">
        <f t="shared" si="1"/>
        <v>-7671</v>
      </c>
      <c r="V19" s="33">
        <f t="shared" si="2"/>
        <v>-9.7525404961242424E-9</v>
      </c>
    </row>
    <row r="20" spans="1:22" ht="21.75" customHeight="1" x14ac:dyDescent="0.2">
      <c r="A20" s="128" t="s">
        <v>22</v>
      </c>
      <c r="B20" s="128"/>
      <c r="D20" s="91">
        <v>0</v>
      </c>
      <c r="E20" s="90"/>
      <c r="F20" s="91">
        <v>0</v>
      </c>
      <c r="G20" s="90"/>
      <c r="H20" s="91">
        <v>0</v>
      </c>
      <c r="I20" s="90"/>
      <c r="J20" s="91">
        <v>0</v>
      </c>
      <c r="L20" s="33">
        <f t="shared" si="0"/>
        <v>0</v>
      </c>
      <c r="N20" s="91">
        <v>0</v>
      </c>
      <c r="O20" s="90"/>
      <c r="P20" s="74">
        <v>-7689</v>
      </c>
      <c r="Q20" s="90"/>
      <c r="R20" s="91">
        <v>0</v>
      </c>
      <c r="S20" s="90"/>
      <c r="T20" s="91">
        <f t="shared" si="1"/>
        <v>-7689</v>
      </c>
      <c r="V20" s="33">
        <f t="shared" si="2"/>
        <v>-9.7754248304913709E-9</v>
      </c>
    </row>
    <row r="21" spans="1:22" ht="21.75" customHeight="1" x14ac:dyDescent="0.2">
      <c r="A21" s="128" t="s">
        <v>36</v>
      </c>
      <c r="B21" s="128"/>
      <c r="D21" s="91">
        <v>0</v>
      </c>
      <c r="E21" s="90"/>
      <c r="F21" s="91">
        <v>0</v>
      </c>
      <c r="G21" s="90"/>
      <c r="H21" s="91">
        <v>0</v>
      </c>
      <c r="I21" s="90"/>
      <c r="J21" s="91">
        <v>0</v>
      </c>
      <c r="L21" s="33">
        <f t="shared" si="0"/>
        <v>0</v>
      </c>
      <c r="N21" s="91">
        <v>0</v>
      </c>
      <c r="O21" s="90"/>
      <c r="P21" s="74">
        <v>-7706</v>
      </c>
      <c r="Q21" s="90"/>
      <c r="R21" s="91">
        <v>0</v>
      </c>
      <c r="S21" s="90"/>
      <c r="T21" s="91">
        <f t="shared" si="1"/>
        <v>-7706</v>
      </c>
      <c r="V21" s="33">
        <f t="shared" si="2"/>
        <v>-9.7970378129492135E-9</v>
      </c>
    </row>
    <row r="22" spans="1:22" ht="21.75" customHeight="1" x14ac:dyDescent="0.2">
      <c r="A22" s="128" t="s">
        <v>37</v>
      </c>
      <c r="B22" s="128"/>
      <c r="D22" s="91">
        <v>0</v>
      </c>
      <c r="E22" s="90"/>
      <c r="F22" s="91">
        <v>0</v>
      </c>
      <c r="G22" s="90"/>
      <c r="H22" s="91">
        <v>0</v>
      </c>
      <c r="I22" s="90"/>
      <c r="J22" s="91">
        <v>0</v>
      </c>
      <c r="L22" s="33">
        <f t="shared" si="0"/>
        <v>0</v>
      </c>
      <c r="N22" s="91">
        <v>0</v>
      </c>
      <c r="O22" s="90"/>
      <c r="P22" s="74">
        <v>-9130</v>
      </c>
      <c r="Q22" s="90"/>
      <c r="R22" s="91">
        <v>0</v>
      </c>
      <c r="S22" s="90"/>
      <c r="T22" s="91">
        <f t="shared" si="1"/>
        <v>-9130</v>
      </c>
      <c r="V22" s="33">
        <f t="shared" si="2"/>
        <v>-1.1607442931770869E-8</v>
      </c>
    </row>
    <row r="23" spans="1:22" ht="21.75" customHeight="1" x14ac:dyDescent="0.2">
      <c r="A23" s="128" t="s">
        <v>33</v>
      </c>
      <c r="B23" s="128"/>
      <c r="D23" s="91">
        <v>0</v>
      </c>
      <c r="E23" s="90"/>
      <c r="F23" s="91">
        <v>0</v>
      </c>
      <c r="G23" s="90"/>
      <c r="H23" s="91">
        <v>0</v>
      </c>
      <c r="I23" s="90"/>
      <c r="J23" s="91">
        <v>0</v>
      </c>
      <c r="L23" s="33">
        <f t="shared" si="0"/>
        <v>0</v>
      </c>
      <c r="N23" s="91">
        <v>0</v>
      </c>
      <c r="O23" s="90"/>
      <c r="P23" s="74">
        <v>-10982</v>
      </c>
      <c r="Q23" s="90"/>
      <c r="R23" s="91">
        <v>0</v>
      </c>
      <c r="S23" s="90"/>
      <c r="T23" s="91">
        <f t="shared" si="1"/>
        <v>-10982</v>
      </c>
      <c r="V23" s="33">
        <f t="shared" si="2"/>
        <v>-1.3961986667766449E-8</v>
      </c>
    </row>
    <row r="24" spans="1:22" ht="21.75" customHeight="1" x14ac:dyDescent="0.2">
      <c r="A24" s="128" t="s">
        <v>31</v>
      </c>
      <c r="B24" s="128"/>
      <c r="D24" s="91">
        <v>0</v>
      </c>
      <c r="E24" s="90"/>
      <c r="F24" s="91">
        <v>0</v>
      </c>
      <c r="G24" s="90"/>
      <c r="H24" s="91">
        <v>0</v>
      </c>
      <c r="I24" s="90"/>
      <c r="J24" s="91">
        <v>0</v>
      </c>
      <c r="L24" s="33">
        <f t="shared" si="0"/>
        <v>0</v>
      </c>
      <c r="N24" s="91">
        <v>0</v>
      </c>
      <c r="O24" s="90"/>
      <c r="P24" s="74">
        <v>-11266</v>
      </c>
      <c r="Q24" s="90"/>
      <c r="R24" s="91">
        <v>0</v>
      </c>
      <c r="S24" s="90"/>
      <c r="T24" s="91">
        <f t="shared" si="1"/>
        <v>-11266</v>
      </c>
      <c r="V24" s="33">
        <f t="shared" si="2"/>
        <v>-1.4323050610003353E-8</v>
      </c>
    </row>
    <row r="25" spans="1:22" ht="21.75" customHeight="1" x14ac:dyDescent="0.2">
      <c r="A25" s="128" t="s">
        <v>19</v>
      </c>
      <c r="B25" s="128"/>
      <c r="D25" s="91">
        <v>0</v>
      </c>
      <c r="E25" s="90"/>
      <c r="F25" s="91">
        <v>0</v>
      </c>
      <c r="G25" s="90"/>
      <c r="H25" s="91">
        <v>0</v>
      </c>
      <c r="I25" s="90"/>
      <c r="J25" s="91">
        <v>0</v>
      </c>
      <c r="L25" s="33">
        <f t="shared" si="0"/>
        <v>0</v>
      </c>
      <c r="N25" s="91">
        <v>0</v>
      </c>
      <c r="O25" s="90"/>
      <c r="P25" s="74">
        <v>-12904</v>
      </c>
      <c r="Q25" s="90"/>
      <c r="R25" s="91">
        <v>0</v>
      </c>
      <c r="S25" s="90"/>
      <c r="T25" s="91">
        <f t="shared" si="1"/>
        <v>-12904</v>
      </c>
      <c r="V25" s="33">
        <f t="shared" si="2"/>
        <v>-1.6405525037411972E-8</v>
      </c>
    </row>
    <row r="26" spans="1:22" ht="21.75" customHeight="1" x14ac:dyDescent="0.2">
      <c r="A26" s="128" t="s">
        <v>27</v>
      </c>
      <c r="B26" s="128"/>
      <c r="D26" s="91">
        <v>0</v>
      </c>
      <c r="E26" s="90"/>
      <c r="F26" s="91">
        <v>0</v>
      </c>
      <c r="G26" s="90"/>
      <c r="H26" s="91">
        <v>0</v>
      </c>
      <c r="I26" s="90"/>
      <c r="J26" s="91">
        <v>0</v>
      </c>
      <c r="L26" s="33">
        <f t="shared" si="0"/>
        <v>0</v>
      </c>
      <c r="N26" s="91">
        <v>0</v>
      </c>
      <c r="O26" s="90"/>
      <c r="P26" s="74">
        <v>-12975</v>
      </c>
      <c r="Q26" s="90"/>
      <c r="R26" s="91">
        <v>0</v>
      </c>
      <c r="S26" s="90"/>
      <c r="T26" s="91">
        <f t="shared" si="1"/>
        <v>-12975</v>
      </c>
      <c r="V26" s="33">
        <f t="shared" si="2"/>
        <v>-1.6495791022971197E-8</v>
      </c>
    </row>
    <row r="27" spans="1:22" ht="21.75" customHeight="1" x14ac:dyDescent="0.2">
      <c r="A27" s="128" t="s">
        <v>20</v>
      </c>
      <c r="B27" s="128"/>
      <c r="D27" s="91">
        <v>0</v>
      </c>
      <c r="E27" s="90"/>
      <c r="F27" s="91">
        <v>0</v>
      </c>
      <c r="G27" s="90"/>
      <c r="H27" s="91">
        <v>0</v>
      </c>
      <c r="I27" s="90"/>
      <c r="J27" s="91">
        <v>0</v>
      </c>
      <c r="L27" s="33">
        <f t="shared" si="0"/>
        <v>0</v>
      </c>
      <c r="N27" s="91">
        <v>0</v>
      </c>
      <c r="O27" s="90"/>
      <c r="P27" s="74">
        <v>-17266</v>
      </c>
      <c r="Q27" s="90"/>
      <c r="R27" s="91">
        <v>0</v>
      </c>
      <c r="S27" s="90"/>
      <c r="T27" s="91">
        <f t="shared" si="1"/>
        <v>-17266</v>
      </c>
      <c r="V27" s="33">
        <f t="shared" si="2"/>
        <v>-2.1951162065712576E-8</v>
      </c>
    </row>
    <row r="28" spans="1:22" ht="21.75" customHeight="1" x14ac:dyDescent="0.2">
      <c r="A28" s="128" t="s">
        <v>34</v>
      </c>
      <c r="B28" s="128"/>
      <c r="D28" s="91">
        <v>0</v>
      </c>
      <c r="E28" s="90"/>
      <c r="F28" s="91">
        <v>0</v>
      </c>
      <c r="G28" s="90"/>
      <c r="H28" s="91">
        <v>0</v>
      </c>
      <c r="I28" s="90"/>
      <c r="J28" s="91">
        <v>0</v>
      </c>
      <c r="L28" s="33">
        <f t="shared" si="0"/>
        <v>0</v>
      </c>
      <c r="N28" s="91">
        <v>0</v>
      </c>
      <c r="O28" s="90"/>
      <c r="P28" s="74">
        <v>-18334</v>
      </c>
      <c r="Q28" s="90"/>
      <c r="R28" s="91">
        <v>0</v>
      </c>
      <c r="S28" s="90"/>
      <c r="T28" s="91">
        <f t="shared" si="1"/>
        <v>-18334</v>
      </c>
      <c r="V28" s="33">
        <f t="shared" si="2"/>
        <v>-2.330896590482882E-8</v>
      </c>
    </row>
    <row r="29" spans="1:22" ht="21.75" customHeight="1" x14ac:dyDescent="0.2">
      <c r="A29" s="128" t="s">
        <v>23</v>
      </c>
      <c r="B29" s="128"/>
      <c r="D29" s="91">
        <v>0</v>
      </c>
      <c r="E29" s="90"/>
      <c r="F29" s="91">
        <v>0</v>
      </c>
      <c r="G29" s="90"/>
      <c r="H29" s="91">
        <v>0</v>
      </c>
      <c r="I29" s="90"/>
      <c r="J29" s="91">
        <v>0</v>
      </c>
      <c r="L29" s="33">
        <f t="shared" si="0"/>
        <v>0</v>
      </c>
      <c r="N29" s="91">
        <v>0</v>
      </c>
      <c r="O29" s="90"/>
      <c r="P29" s="74">
        <v>-20114</v>
      </c>
      <c r="Q29" s="90"/>
      <c r="R29" s="91">
        <v>0</v>
      </c>
      <c r="S29" s="90"/>
      <c r="T29" s="91">
        <f t="shared" si="1"/>
        <v>-20114</v>
      </c>
      <c r="V29" s="33">
        <f t="shared" si="2"/>
        <v>-2.557197230335589E-8</v>
      </c>
    </row>
    <row r="30" spans="1:22" ht="21.75" customHeight="1" x14ac:dyDescent="0.2">
      <c r="A30" s="128" t="s">
        <v>28</v>
      </c>
      <c r="B30" s="128"/>
      <c r="D30" s="91">
        <v>0</v>
      </c>
      <c r="E30" s="90"/>
      <c r="F30" s="91">
        <v>0</v>
      </c>
      <c r="G30" s="90"/>
      <c r="H30" s="91">
        <v>0</v>
      </c>
      <c r="I30" s="90"/>
      <c r="J30" s="91">
        <v>0</v>
      </c>
      <c r="L30" s="33">
        <f t="shared" si="0"/>
        <v>0</v>
      </c>
      <c r="N30" s="91">
        <v>0</v>
      </c>
      <c r="O30" s="90"/>
      <c r="P30" s="74">
        <v>-22072</v>
      </c>
      <c r="Q30" s="90"/>
      <c r="R30" s="91">
        <v>0</v>
      </c>
      <c r="S30" s="90"/>
      <c r="T30" s="91">
        <f t="shared" si="1"/>
        <v>-22072</v>
      </c>
      <c r="V30" s="33">
        <f t="shared" si="2"/>
        <v>-2.8061279341735666E-8</v>
      </c>
    </row>
    <row r="31" spans="1:22" ht="21.75" customHeight="1" x14ac:dyDescent="0.2">
      <c r="A31" s="128" t="s">
        <v>39</v>
      </c>
      <c r="B31" s="128"/>
      <c r="D31" s="91">
        <v>0</v>
      </c>
      <c r="E31" s="90"/>
      <c r="F31" s="91">
        <v>0</v>
      </c>
      <c r="G31" s="90"/>
      <c r="H31" s="91">
        <v>0</v>
      </c>
      <c r="I31" s="90"/>
      <c r="J31" s="91">
        <v>0</v>
      </c>
      <c r="L31" s="33">
        <f t="shared" si="0"/>
        <v>0</v>
      </c>
      <c r="N31" s="91">
        <v>0</v>
      </c>
      <c r="O31" s="90"/>
      <c r="P31" s="74">
        <v>-22677</v>
      </c>
      <c r="Q31" s="90"/>
      <c r="R31" s="91">
        <v>0</v>
      </c>
      <c r="S31" s="90"/>
      <c r="T31" s="91">
        <f t="shared" si="1"/>
        <v>-22677</v>
      </c>
      <c r="V31" s="33">
        <f t="shared" si="2"/>
        <v>-2.8830447246853013E-8</v>
      </c>
    </row>
    <row r="32" spans="1:22" ht="21.75" customHeight="1" x14ac:dyDescent="0.2">
      <c r="A32" s="128" t="s">
        <v>26</v>
      </c>
      <c r="B32" s="128"/>
      <c r="D32" s="91">
        <v>0</v>
      </c>
      <c r="E32" s="90"/>
      <c r="F32" s="91">
        <v>0</v>
      </c>
      <c r="G32" s="90"/>
      <c r="H32" s="91">
        <v>0</v>
      </c>
      <c r="I32" s="90"/>
      <c r="J32" s="91">
        <v>0</v>
      </c>
      <c r="L32" s="33">
        <f t="shared" si="0"/>
        <v>0</v>
      </c>
      <c r="N32" s="91">
        <v>0</v>
      </c>
      <c r="O32" s="90"/>
      <c r="P32" s="74">
        <v>-22784</v>
      </c>
      <c r="Q32" s="90"/>
      <c r="R32" s="91">
        <v>0</v>
      </c>
      <c r="S32" s="90"/>
      <c r="T32" s="91">
        <f t="shared" si="1"/>
        <v>-22784</v>
      </c>
      <c r="V32" s="33">
        <f t="shared" si="2"/>
        <v>-2.8966481901146495E-8</v>
      </c>
    </row>
    <row r="33" spans="1:25" ht="21.75" customHeight="1" x14ac:dyDescent="0.2">
      <c r="A33" s="128" t="s">
        <v>35</v>
      </c>
      <c r="B33" s="128"/>
      <c r="D33" s="91">
        <v>0</v>
      </c>
      <c r="E33" s="90"/>
      <c r="F33" s="91">
        <v>0</v>
      </c>
      <c r="G33" s="90"/>
      <c r="H33" s="91">
        <v>0</v>
      </c>
      <c r="I33" s="90"/>
      <c r="J33" s="91">
        <v>0</v>
      </c>
      <c r="L33" s="33">
        <f t="shared" si="0"/>
        <v>0</v>
      </c>
      <c r="N33" s="91">
        <v>0</v>
      </c>
      <c r="O33" s="90"/>
      <c r="P33" s="74">
        <v>-23709</v>
      </c>
      <c r="Q33" s="90"/>
      <c r="R33" s="91">
        <v>0</v>
      </c>
      <c r="S33" s="90"/>
      <c r="T33" s="91">
        <f t="shared" si="1"/>
        <v>-23709</v>
      </c>
      <c r="V33" s="33">
        <f t="shared" si="2"/>
        <v>-3.0142482417234997E-8</v>
      </c>
    </row>
    <row r="34" spans="1:25" ht="21.75" customHeight="1" x14ac:dyDescent="0.2">
      <c r="A34" s="128" t="s">
        <v>30</v>
      </c>
      <c r="B34" s="128"/>
      <c r="D34" s="91">
        <v>0</v>
      </c>
      <c r="E34" s="90"/>
      <c r="F34" s="91">
        <v>0</v>
      </c>
      <c r="G34" s="90"/>
      <c r="H34" s="91">
        <v>0</v>
      </c>
      <c r="I34" s="90"/>
      <c r="J34" s="91">
        <v>0</v>
      </c>
      <c r="L34" s="33">
        <f t="shared" si="0"/>
        <v>0</v>
      </c>
      <c r="N34" s="91">
        <v>0</v>
      </c>
      <c r="O34" s="90"/>
      <c r="P34" s="74">
        <v>-24367</v>
      </c>
      <c r="Q34" s="90"/>
      <c r="R34" s="91">
        <v>0</v>
      </c>
      <c r="S34" s="90"/>
      <c r="T34" s="91">
        <f t="shared" si="1"/>
        <v>-24367</v>
      </c>
      <c r="V34" s="33">
        <f t="shared" si="2"/>
        <v>-3.0979031973544447E-8</v>
      </c>
    </row>
    <row r="35" spans="1:25" ht="21.75" customHeight="1" x14ac:dyDescent="0.2">
      <c r="A35" s="128" t="s">
        <v>32</v>
      </c>
      <c r="B35" s="128"/>
      <c r="D35" s="91">
        <v>0</v>
      </c>
      <c r="E35" s="90"/>
      <c r="F35" s="91">
        <v>0</v>
      </c>
      <c r="G35" s="90"/>
      <c r="H35" s="91">
        <v>0</v>
      </c>
      <c r="I35" s="90"/>
      <c r="J35" s="91">
        <v>0</v>
      </c>
      <c r="L35" s="33">
        <f t="shared" si="0"/>
        <v>0</v>
      </c>
      <c r="N35" s="91">
        <v>0</v>
      </c>
      <c r="O35" s="90"/>
      <c r="P35" s="74">
        <v>-25257</v>
      </c>
      <c r="Q35" s="90"/>
      <c r="R35" s="91">
        <v>0</v>
      </c>
      <c r="S35" s="90"/>
      <c r="T35" s="91">
        <f t="shared" si="1"/>
        <v>-25257</v>
      </c>
      <c r="V35" s="33">
        <f t="shared" si="2"/>
        <v>-3.2110535172807979E-8</v>
      </c>
    </row>
    <row r="36" spans="1:25" ht="21.75" customHeight="1" x14ac:dyDescent="0.2">
      <c r="A36" s="128" t="s">
        <v>29</v>
      </c>
      <c r="B36" s="128"/>
      <c r="D36" s="91">
        <v>0</v>
      </c>
      <c r="E36" s="90"/>
      <c r="F36" s="91">
        <v>0</v>
      </c>
      <c r="G36" s="90"/>
      <c r="H36" s="91">
        <v>0</v>
      </c>
      <c r="I36" s="90"/>
      <c r="J36" s="91">
        <v>0</v>
      </c>
      <c r="L36" s="33">
        <f t="shared" si="0"/>
        <v>0</v>
      </c>
      <c r="N36" s="91">
        <v>0</v>
      </c>
      <c r="O36" s="90"/>
      <c r="P36" s="74">
        <v>-39319</v>
      </c>
      <c r="Q36" s="90"/>
      <c r="R36" s="91">
        <v>0</v>
      </c>
      <c r="S36" s="90"/>
      <c r="T36" s="91">
        <f t="shared" si="1"/>
        <v>-39319</v>
      </c>
      <c r="V36" s="33">
        <f t="shared" si="2"/>
        <v>-4.9988285721171831E-8</v>
      </c>
    </row>
    <row r="37" spans="1:25" ht="21.75" customHeight="1" x14ac:dyDescent="0.2">
      <c r="A37" s="128" t="s">
        <v>113</v>
      </c>
      <c r="B37" s="128"/>
      <c r="D37" s="91">
        <v>0</v>
      </c>
      <c r="E37" s="90"/>
      <c r="F37" s="91">
        <v>0</v>
      </c>
      <c r="G37" s="90"/>
      <c r="H37" s="91">
        <v>0</v>
      </c>
      <c r="I37" s="90"/>
      <c r="J37" s="91">
        <v>0</v>
      </c>
      <c r="L37" s="33">
        <f t="shared" si="0"/>
        <v>0</v>
      </c>
      <c r="N37" s="91">
        <v>49000000</v>
      </c>
      <c r="O37" s="90"/>
      <c r="P37" s="74">
        <v>0</v>
      </c>
      <c r="Q37" s="90"/>
      <c r="R37" s="91">
        <v>-185086151</v>
      </c>
      <c r="S37" s="90"/>
      <c r="T37" s="91">
        <f t="shared" si="1"/>
        <v>-136086151</v>
      </c>
      <c r="V37" s="33">
        <f t="shared" si="2"/>
        <v>-1.7301338790107922E-4</v>
      </c>
    </row>
    <row r="38" spans="1:25" ht="21.75" customHeight="1" x14ac:dyDescent="0.2">
      <c r="A38" s="130" t="s">
        <v>215</v>
      </c>
      <c r="B38" s="130"/>
      <c r="D38" s="91">
        <v>0</v>
      </c>
      <c r="E38" s="90"/>
      <c r="F38" s="91">
        <v>0</v>
      </c>
      <c r="G38" s="90"/>
      <c r="H38" s="91">
        <v>0</v>
      </c>
      <c r="I38" s="90"/>
      <c r="J38" s="91">
        <v>0</v>
      </c>
      <c r="L38" s="33">
        <f t="shared" ref="L38" si="3">J38/582349692052</f>
        <v>0</v>
      </c>
      <c r="N38" s="91">
        <v>32949585</v>
      </c>
      <c r="O38" s="90"/>
      <c r="P38" s="97">
        <v>0</v>
      </c>
      <c r="Q38" s="90"/>
      <c r="R38" s="91">
        <v>0</v>
      </c>
      <c r="S38" s="90"/>
      <c r="T38" s="91">
        <f t="shared" si="1"/>
        <v>32949585</v>
      </c>
      <c r="V38" s="33">
        <f t="shared" si="2"/>
        <v>4.1890517799894135E-5</v>
      </c>
    </row>
    <row r="39" spans="1:25" ht="21.75" customHeight="1" thickBot="1" x14ac:dyDescent="0.25">
      <c r="A39" s="129" t="s">
        <v>41</v>
      </c>
      <c r="B39" s="129"/>
      <c r="D39" s="92">
        <f>SUM(D9:D38)</f>
        <v>0</v>
      </c>
      <c r="E39" s="90"/>
      <c r="F39" s="92">
        <f>SUM(F9:F38)</f>
        <v>581950297329</v>
      </c>
      <c r="G39" s="90"/>
      <c r="H39" s="92">
        <f>SUM(H9:H38)</f>
        <v>0</v>
      </c>
      <c r="I39" s="90"/>
      <c r="J39" s="92">
        <f>SUM(J9:J38)</f>
        <v>581950297329</v>
      </c>
      <c r="L39" s="34">
        <f>SUM(L9:L38)</f>
        <v>0.99931416685120467</v>
      </c>
      <c r="N39" s="92">
        <f>SUM(N9:N38)</f>
        <v>81961055</v>
      </c>
      <c r="O39" s="90"/>
      <c r="P39" s="96">
        <f>SUM(P9:P38)</f>
        <v>412339228233</v>
      </c>
      <c r="Q39" s="90"/>
      <c r="R39" s="92">
        <f>SUM(R9:R38)</f>
        <v>1476226948</v>
      </c>
      <c r="S39" s="90"/>
      <c r="T39" s="92">
        <f>SUM(T9:T38)</f>
        <v>413897416236</v>
      </c>
      <c r="V39" s="34">
        <f>SUM(V9:V38)</f>
        <v>0.52620927037971343</v>
      </c>
    </row>
    <row r="40" spans="1:25" ht="13.5" thickTop="1" x14ac:dyDescent="0.2"/>
    <row r="42" spans="1:25" x14ac:dyDescent="0.2"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93"/>
      <c r="Q42" s="58"/>
      <c r="R42" s="58"/>
      <c r="S42" s="58"/>
      <c r="T42" s="58"/>
      <c r="U42" s="58"/>
      <c r="V42" s="58"/>
      <c r="W42" s="58"/>
      <c r="X42" s="58"/>
      <c r="Y42" s="58"/>
    </row>
    <row r="43" spans="1:25" x14ac:dyDescent="0.2"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93"/>
      <c r="Q43" s="58"/>
      <c r="R43" s="58"/>
      <c r="S43" s="58"/>
      <c r="T43" s="58"/>
      <c r="U43" s="58"/>
      <c r="V43" s="58"/>
      <c r="W43" s="58"/>
      <c r="X43" s="58"/>
      <c r="Y43" s="58"/>
    </row>
    <row r="44" spans="1:25" x14ac:dyDescent="0.2"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x14ac:dyDescent="0.2"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x14ac:dyDescent="0.2"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x14ac:dyDescent="0.2"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</sheetData>
  <mergeCells count="40">
    <mergeCell ref="A12:B12"/>
    <mergeCell ref="A13:B13"/>
    <mergeCell ref="A14:B14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1:B11"/>
    <mergeCell ref="A19:B19"/>
    <mergeCell ref="A20:B20"/>
    <mergeCell ref="A15:B15"/>
    <mergeCell ref="A16:B16"/>
    <mergeCell ref="A17:B17"/>
    <mergeCell ref="A39:B39"/>
    <mergeCell ref="A38:B38"/>
    <mergeCell ref="A31:B31"/>
    <mergeCell ref="A32:B32"/>
    <mergeCell ref="A33:B33"/>
    <mergeCell ref="A37:B37"/>
    <mergeCell ref="A10:B10"/>
    <mergeCell ref="A34:B34"/>
    <mergeCell ref="A35:B35"/>
    <mergeCell ref="A36:B36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  <mergeCell ref="A27:B27"/>
    <mergeCell ref="A18:B18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Abdoli</dc:creator>
  <dc:description/>
  <cp:lastModifiedBy>Kimya Behzad Nezhad</cp:lastModifiedBy>
  <dcterms:created xsi:type="dcterms:W3CDTF">2026-05-25T04:53:54Z</dcterms:created>
  <dcterms:modified xsi:type="dcterms:W3CDTF">2026-05-30T11:38:28Z</dcterms:modified>
</cp:coreProperties>
</file>