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افشای پرتفوی صندوق ها\1405\فروردین\"/>
    </mc:Choice>
  </mc:AlternateContent>
  <xr:revisionPtr revIDLastSave="0" documentId="13_ncr:1_{7FAC7320-62B4-427A-9C43-FE7E25CA33E9}" xr6:coauthVersionLast="47" xr6:coauthVersionMax="47" xr10:uidLastSave="{00000000-0000-0000-0000-000000000000}"/>
  <bookViews>
    <workbookView xWindow="-120" yWindow="-120" windowWidth="29040" windowHeight="15720" tabRatio="926" firstSheet="7" activeTab="20" xr2:uid="{00000000-000D-0000-FFFF-FFFF00000000}"/>
  </bookViews>
  <sheets>
    <sheet name="صورت وضعیت" sheetId="1" r:id="rId1"/>
    <sheet name="سهام" sheetId="2" r:id="rId2"/>
    <sheet name="اوراق مشتقه" sheetId="3" state="hidden" r:id="rId3"/>
    <sheet name="واحدهای صندوق" sheetId="4" state="hidden" r:id="rId4"/>
    <sheet name="اوراق" sheetId="5" state="hidden" r:id="rId5"/>
    <sheet name="تعدیل قیمت" sheetId="6" state="hidden" r:id="rId6"/>
    <sheet name="سپرده (2)" sheetId="22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state="hidden" r:id="rId12"/>
    <sheet name="درآمد سپرده بانکی (2)" sheetId="23" r:id="rId13"/>
    <sheet name="سایر درآمدها" sheetId="14" r:id="rId14"/>
    <sheet name="درآمد سود سهام" sheetId="15" r:id="rId15"/>
    <sheet name="درآمد سود صندوق" sheetId="16" state="hidden" r:id="rId16"/>
    <sheet name="سود اوراق بهادار" sheetId="17" r:id="rId17"/>
    <sheet name="سود سپرده بانکی (2)" sheetId="24" r:id="rId18"/>
    <sheet name="درآمد ناشی از فروش" sheetId="19" r:id="rId19"/>
    <sheet name="درآمد اعمال اختیار" sheetId="20" state="hidden" r:id="rId20"/>
    <sheet name="درآمد ناشی از تغییر قیمت اوراق" sheetId="21" r:id="rId21"/>
  </sheets>
  <externalReferences>
    <externalReference r:id="rId22"/>
  </externalReferences>
  <definedNames>
    <definedName name="_xlnm.Print_Area" localSheetId="4">اوراق!$A$1:$AM$19</definedName>
    <definedName name="_xlnm.Print_Area" localSheetId="2">'اوراق مشتقه'!$A$1:$AX$22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 (2)'!$A$1:$K$17</definedName>
    <definedName name="_xlnm.Print_Area" localSheetId="10">'درآمد سرمایه گذاری در اوراق به'!$A$1:$R$19</definedName>
    <definedName name="_xlnm.Print_Area" localSheetId="8">'درآمد سرمایه گذاری در سهام'!$A$1:$W$39</definedName>
    <definedName name="_xlnm.Print_Area" localSheetId="9">'درآمد سرمایه گذاری در صندوق'!$A$1:$W$10</definedName>
    <definedName name="_xlnm.Print_Area" localSheetId="14">'درآمد سود سهام'!$A$1:$T$13</definedName>
    <definedName name="_xlnm.Print_Area" localSheetId="15">'درآمد سود صندوق'!$A$1:$L$9</definedName>
    <definedName name="_xlnm.Print_Area" localSheetId="20">'درآمد ناشی از تغییر قیمت اوراق'!$A$1:$R$30</definedName>
    <definedName name="_xlnm.Print_Area" localSheetId="18">'درآمد ناشی از فروش'!$A$1:$R$24</definedName>
    <definedName name="_xlnm.Print_Area" localSheetId="13">'سایر درآمدها'!$A$1:$G$13</definedName>
    <definedName name="_xlnm.Print_Area" localSheetId="6">'سپرده (2)'!$A$1:$M$18</definedName>
    <definedName name="_xlnm.Print_Area" localSheetId="1">سهام!$A$1:$AC$31</definedName>
    <definedName name="_xlnm.Print_Area" localSheetId="16">'سود اوراق بهادار'!$A$1:$S$16</definedName>
    <definedName name="_xlnm.Print_Area" localSheetId="17">'سود سپرده بانکی (2)'!$A$1:$N$17</definedName>
    <definedName name="_xlnm.Print_Area" localSheetId="0">'صورت وضعیت'!$A$1:$B$40</definedName>
    <definedName name="_xlnm.Print_Area" localSheetId="11">'مبالغ تخصیصی اوراق'!$A$1:$R$40</definedName>
    <definedName name="_xlnm.Print_Area" localSheetId="3">'واحدهای صندوق'!$A$1:$AB$19</definedName>
  </definedNames>
  <calcPr calcId="191029"/>
</workbook>
</file>

<file path=xl/calcChain.xml><?xml version="1.0" encoding="utf-8"?>
<calcChain xmlns="http://schemas.openxmlformats.org/spreadsheetml/2006/main">
  <c r="F11" i="8" l="1"/>
  <c r="K17" i="24"/>
  <c r="I17" i="24"/>
  <c r="E17" i="24"/>
  <c r="C17" i="24"/>
  <c r="M17" i="24"/>
  <c r="G17" i="24"/>
  <c r="D17" i="23"/>
  <c r="H17" i="23"/>
  <c r="J16" i="23"/>
  <c r="F16" i="23"/>
  <c r="J15" i="23"/>
  <c r="F15" i="23"/>
  <c r="J14" i="23"/>
  <c r="F14" i="23"/>
  <c r="J13" i="23"/>
  <c r="F13" i="23"/>
  <c r="J12" i="23"/>
  <c r="F12" i="23"/>
  <c r="J11" i="23"/>
  <c r="F11" i="23"/>
  <c r="J10" i="23"/>
  <c r="F10" i="23"/>
  <c r="J9" i="23"/>
  <c r="J17" i="23" s="1"/>
  <c r="F9" i="23"/>
  <c r="J8" i="23"/>
  <c r="F8" i="23"/>
  <c r="L18" i="22"/>
  <c r="J18" i="22"/>
  <c r="H18" i="22"/>
  <c r="F18" i="22"/>
  <c r="D18" i="22"/>
  <c r="F17" i="23" l="1"/>
  <c r="T37" i="9" l="1"/>
  <c r="V37" i="9" s="1"/>
  <c r="J37" i="9"/>
  <c r="L37" i="9" s="1"/>
  <c r="I30" i="21"/>
  <c r="G30" i="21"/>
  <c r="E30" i="21"/>
  <c r="M30" i="21"/>
  <c r="O30" i="21"/>
  <c r="Q30" i="21"/>
  <c r="Q29" i="21"/>
  <c r="Q28" i="21"/>
  <c r="Q27" i="21"/>
  <c r="Q26" i="21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Q9" i="21"/>
  <c r="Q8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9" i="21"/>
  <c r="I8" i="21"/>
  <c r="G24" i="19"/>
  <c r="M24" i="19"/>
  <c r="O24" i="19"/>
  <c r="Q10" i="19"/>
  <c r="Q15" i="19"/>
  <c r="Q11" i="19"/>
  <c r="Q12" i="19"/>
  <c r="Q13" i="19"/>
  <c r="Q14" i="19"/>
  <c r="Q16" i="19"/>
  <c r="Q17" i="19"/>
  <c r="Q18" i="19"/>
  <c r="Q19" i="19"/>
  <c r="Q20" i="19"/>
  <c r="Q21" i="19"/>
  <c r="Q22" i="19"/>
  <c r="Q23" i="19"/>
  <c r="Q9" i="19"/>
  <c r="Q8" i="19"/>
  <c r="Q24" i="19" s="1"/>
  <c r="I24" i="19"/>
  <c r="E24" i="19"/>
  <c r="Q14" i="17"/>
  <c r="O14" i="17"/>
  <c r="S13" i="17"/>
  <c r="S12" i="17"/>
  <c r="S11" i="17"/>
  <c r="S10" i="17"/>
  <c r="S9" i="17"/>
  <c r="S8" i="17"/>
  <c r="S14" i="17" s="1"/>
  <c r="I14" i="17"/>
  <c r="K14" i="17"/>
  <c r="M10" i="17"/>
  <c r="M11" i="17"/>
  <c r="M12" i="17"/>
  <c r="M13" i="17"/>
  <c r="M9" i="17"/>
  <c r="M8" i="17"/>
  <c r="S11" i="15"/>
  <c r="S10" i="15"/>
  <c r="S9" i="15"/>
  <c r="S8" i="15"/>
  <c r="O11" i="15"/>
  <c r="M11" i="15"/>
  <c r="K11" i="15"/>
  <c r="I11" i="15"/>
  <c r="Q11" i="15"/>
  <c r="D11" i="14"/>
  <c r="F11" i="14"/>
  <c r="D17" i="11"/>
  <c r="J17" i="11"/>
  <c r="H17" i="11"/>
  <c r="F17" i="11"/>
  <c r="P17" i="11"/>
  <c r="N17" i="11"/>
  <c r="L17" i="11"/>
  <c r="R16" i="11"/>
  <c r="R15" i="11"/>
  <c r="R14" i="11"/>
  <c r="R13" i="11"/>
  <c r="R12" i="11"/>
  <c r="R11" i="11"/>
  <c r="R10" i="11"/>
  <c r="R9" i="11"/>
  <c r="R17" i="11" s="1"/>
  <c r="J10" i="11"/>
  <c r="J11" i="11"/>
  <c r="J12" i="11"/>
  <c r="J13" i="11"/>
  <c r="J14" i="11"/>
  <c r="J15" i="11"/>
  <c r="J16" i="11"/>
  <c r="J9" i="11"/>
  <c r="J10" i="10"/>
  <c r="H10" i="10"/>
  <c r="F10" i="10"/>
  <c r="D10" i="10"/>
  <c r="N10" i="10"/>
  <c r="P10" i="10"/>
  <c r="R10" i="10"/>
  <c r="T10" i="10"/>
  <c r="T9" i="10"/>
  <c r="J9" i="10"/>
  <c r="R39" i="9"/>
  <c r="P39" i="9"/>
  <c r="N39" i="9"/>
  <c r="T38" i="9"/>
  <c r="T36" i="9"/>
  <c r="T35" i="9"/>
  <c r="T34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T9" i="9"/>
  <c r="T39" i="9" s="1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8" i="9"/>
  <c r="J10" i="9"/>
  <c r="J9" i="9"/>
  <c r="H39" i="9"/>
  <c r="F39" i="9"/>
  <c r="D39" i="9"/>
  <c r="J39" i="9" l="1"/>
  <c r="M14" i="17"/>
  <c r="L9" i="10"/>
  <c r="L10" i="10" s="1"/>
  <c r="V9" i="10"/>
  <c r="V10" i="10" s="1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8" i="9"/>
  <c r="L10" i="9"/>
  <c r="L9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8" i="9"/>
  <c r="H31" i="2"/>
  <c r="J31" i="2"/>
  <c r="R31" i="2"/>
  <c r="N31" i="2"/>
  <c r="X31" i="2"/>
  <c r="Z31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10" i="2"/>
  <c r="AB9" i="2"/>
  <c r="F12" i="8"/>
  <c r="H12" i="8" s="1"/>
  <c r="J11" i="8"/>
  <c r="F10" i="8"/>
  <c r="J10" i="8" s="1"/>
  <c r="F9" i="8"/>
  <c r="J9" i="8" s="1"/>
  <c r="F8" i="8"/>
  <c r="V39" i="9" l="1"/>
  <c r="J12" i="8"/>
  <c r="H11" i="8"/>
  <c r="F13" i="8"/>
  <c r="H10" i="8"/>
  <c r="H8" i="8"/>
  <c r="J8" i="8"/>
  <c r="J13" i="8" s="1"/>
  <c r="L39" i="9"/>
  <c r="H9" i="8"/>
  <c r="AB31" i="2"/>
  <c r="H13" i="8" l="1"/>
</calcChain>
</file>

<file path=xl/sharedStrings.xml><?xml version="1.0" encoding="utf-8"?>
<sst xmlns="http://schemas.openxmlformats.org/spreadsheetml/2006/main" count="546" uniqueCount="216">
  <si>
    <t>صندوق سرمایه گذاری طلای نور امین</t>
  </si>
  <si>
    <t>صورت وضعیت پرتفوی</t>
  </si>
  <si>
    <t>برای ماه منتهی به 1405/01/31</t>
  </si>
  <si>
    <t>-1</t>
  </si>
  <si>
    <t>سرمایه گذاری ها</t>
  </si>
  <si>
    <t>-1-1</t>
  </si>
  <si>
    <t>1404/12/29</t>
  </si>
  <si>
    <t>تغییرات طی دوره</t>
  </si>
  <si>
    <t>1405/01/31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</si>
  <si>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</si>
  <si>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</si>
  <si>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</si>
  <si>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</si>
  <si>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</si>
  <si>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</si>
  <si>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</si>
  <si>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</si>
  <si>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</si>
  <si>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س.سهام عدالت استان خراسان رضوی</t>
  </si>
  <si>
    <t>س.سهام عدالت استان مازندران</t>
  </si>
  <si>
    <t>س.سهام عدالت استان کرمان</t>
  </si>
  <si>
    <t>س.سهام عدالت استان کرمانشاه</t>
  </si>
  <si>
    <t>س.عدالت ا. کهگیلویه وبویراحمد</t>
  </si>
  <si>
    <t>شرکت س استان آذربایجان شرقی</t>
  </si>
  <si>
    <t>شرکت س استان آذربایجان غربی</t>
  </si>
  <si>
    <t>شرکت س استان اردبیل</t>
  </si>
  <si>
    <t>شرکت س استان اصفهان</t>
  </si>
  <si>
    <t>شرکت س استان ایلام</t>
  </si>
  <si>
    <t>شرکت س استان خراسان جنوبی</t>
  </si>
  <si>
    <t>شرکت س استان خراسان شمالی</t>
  </si>
  <si>
    <t>شرکت س استان خوزستان</t>
  </si>
  <si>
    <t>شرکت س استان زنجان</t>
  </si>
  <si>
    <t>شرکت س استان سیستان وبلوچستان</t>
  </si>
  <si>
    <t>شرکت س استان فارس</t>
  </si>
  <si>
    <t>شرکت س استان قم</t>
  </si>
  <si>
    <t>شرکت س استان گیلان</t>
  </si>
  <si>
    <t>شرکت س استان همدان</t>
  </si>
  <si>
    <t>شرکت س استان کردستان</t>
  </si>
  <si>
    <t>شرکت س استان یزد</t>
  </si>
  <si>
    <t>شمش طلا GoldBar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</si>
  <si>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</si>
  <si>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</si>
  <si>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</si>
  <si>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</si>
  <si>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</si>
  <si>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</si>
  <si>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</si>
  <si>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</si>
  <si>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</si>
  <si>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</si>
  <si>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</si>
  <si>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</si>
  <si>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</si>
  <si>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</si>
  <si>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</si>
  <si>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</si>
  <si>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</si>
  <si>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</si>
  <si>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</si>
  <si>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</si>
  <si>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</si>
  <si>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</si>
  <si>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</si>
  <si>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</si>
  <si>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</si>
  <si>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</si>
  <si>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</si>
  <si>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</si>
  <si>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</si>
  <si>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</si>
  <si>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</si>
  <si>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</si>
  <si>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</si>
  <si>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</si>
  <si>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</si>
  <si>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</si>
  <si>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</si>
  <si>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</si>
  <si>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</si>
  <si>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</si>
  <si>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</si>
  <si>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</si>
  <si>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</si>
  <si>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</si>
  <si>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</si>
  <si>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</si>
  <si>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</si>
  <si>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</si>
  <si>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</si>
  <si>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</si>
  <si>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</si>
  <si>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</si>
  <si>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</si>
  <si>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</si>
  <si>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</si>
  <si>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</si>
  <si>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</si>
  <si>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</si>
  <si>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</si>
  <si>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</si>
  <si>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</si>
  <si>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</si>
  <si>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</si>
  <si>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</si>
  <si>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</si>
  <si>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</si>
  <si>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</si>
  <si>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ملی‌ صنایع‌ مس‌ ایران‌</t>
  </si>
  <si>
    <t>تامین سرمایه امین</t>
  </si>
  <si>
    <t>صنایع شیمیایی کیمیاگران امروز</t>
  </si>
  <si>
    <t>صنایع غذایی رضوی</t>
  </si>
  <si>
    <t>مهرمام میهن</t>
  </si>
  <si>
    <t>سرمایه گذاری پایا تدبیرپارسا</t>
  </si>
  <si>
    <t>سرمایه گذاری مهر</t>
  </si>
  <si>
    <t>-2-2</t>
  </si>
  <si>
    <t>درآمد حاصل از سرمایه­گذاری در واحدهای صندوق</t>
  </si>
  <si>
    <t>درآمد سود صندوق</t>
  </si>
  <si>
    <t>صندوق س.پشتوانه طلا نهایت نگر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</si>
  <si>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</si>
  <si>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</si>
  <si>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</si>
  <si>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</si>
  <si>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اجاره صند412-بدون ضامن</t>
  </si>
  <si>
    <t>صکوک اجاره صند502-بدون ضامن</t>
  </si>
  <si>
    <t>اجاره تامین اجتماعی14050509</t>
  </si>
  <si>
    <t>مرابحه س. و توسعه کیش14050724</t>
  </si>
  <si>
    <t>اسنادخزانه-م4بودجه01-040917</t>
  </si>
  <si>
    <t>اسنادخزانه-م7بودجه01-040714</t>
  </si>
  <si>
    <t>مرابحه عام دولت 166-ش.خ050419</t>
  </si>
  <si>
    <t>مرابحه عام دولت223-ش.خ070431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</si>
  <si>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</si>
  <si>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</si>
  <si>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</si>
  <si>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</si>
  <si>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</si>
  <si>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</si>
  <si>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</si>
  <si>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</si>
  <si>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</si>
  <si>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</si>
  <si>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</si>
  <si>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</si>
  <si>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</si>
  <si>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</si>
  <si>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</si>
  <si>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</si>
  <si>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</si>
  <si>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</si>
  <si>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</si>
  <si>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</si>
  <si>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</si>
  <si>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</si>
  <si>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</si>
  <si>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</si>
  <si>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</si>
  <si>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</si>
  <si>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</si>
  <si>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</si>
  <si>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</si>
  <si>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</si>
  <si>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</si>
  <si>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</si>
  <si>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</si>
  <si>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</si>
  <si>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</si>
  <si>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</si>
  <si>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</si>
  <si>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</si>
  <si>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</si>
  <si>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1404/04/31</t>
  </si>
  <si>
    <t>1404/05/09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</si>
  <si>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</si>
  <si>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</si>
  <si>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</si>
  <si>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</si>
  <si>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</si>
  <si>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</si>
  <si>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</si>
  <si>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</si>
  <si>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</si>
  <si>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</si>
  <si>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1407/04/31</t>
  </si>
  <si>
    <t>1405/04/19</t>
  </si>
  <si>
    <t>1405/07/24</t>
  </si>
  <si>
    <t>1405/05/09</t>
  </si>
  <si>
    <t>1405/02/10</t>
  </si>
  <si>
    <t>1404/12/23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</si>
  <si>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</si>
  <si>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</si>
  <si>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</si>
  <si>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</si>
  <si>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</si>
  <si>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</si>
  <si>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</si>
  <si>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</si>
  <si>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</si>
  <si>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</si>
  <si>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</si>
  <si>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</si>
  <si>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</si>
  <si>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</si>
  <si>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</si>
  <si>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</si>
  <si>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</si>
  <si>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شرکتهای سرمایهگذاری زیر مجموعه سهام عدالت</t>
  </si>
  <si>
    <t>سرمایه گذاری در سهام و حق تقدم سهام و گواهی سپرده کالایی</t>
  </si>
  <si>
    <t>درآمد حاصل از سرمایه­گذاری در سهام و حق تقدم سهام و  و گواهی سپرده کالایی</t>
  </si>
  <si>
    <t>سپرده بانک پاسارگاد</t>
  </si>
  <si>
    <t>سپرده بانک دی</t>
  </si>
  <si>
    <t>سپرده بانک صادرات</t>
  </si>
  <si>
    <t>سپرده بانک اقتصاد نوین</t>
  </si>
  <si>
    <t>سپرده بانک پارسیان</t>
  </si>
  <si>
    <t>سپرده بانک خاورمیانه</t>
  </si>
  <si>
    <t>سپرده بانک سپه</t>
  </si>
  <si>
    <t>سپرده بانک گردشگری</t>
  </si>
  <si>
    <t>سپرده بانک ملت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</si>
</sst>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2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</cellStyleXfs>
  <cellXfs count="72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3" fontId="5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 vertical="center"/>
    </xf>
    <xf numFmtId="164" fontId="5" fillId="0" borderId="0" xfId="1" applyNumberFormat="1" applyFont="1" applyFill="1" applyBorder="1" applyAlignment="1">
      <alignment horizontal="right" vertical="top"/>
    </xf>
    <xf numFmtId="164" fontId="0" fillId="0" borderId="0" xfId="1" applyNumberFormat="1" applyFont="1" applyBorder="1" applyAlignment="1">
      <alignment horizontal="left"/>
    </xf>
    <xf numFmtId="164" fontId="5" fillId="0" borderId="0" xfId="1" applyNumberFormat="1" applyFont="1" applyFill="1" applyAlignment="1">
      <alignment horizontal="right" vertical="top"/>
    </xf>
    <xf numFmtId="164" fontId="0" fillId="0" borderId="0" xfId="1" applyNumberFormat="1" applyFont="1" applyAlignment="1">
      <alignment horizontal="left"/>
    </xf>
    <xf numFmtId="164" fontId="5" fillId="0" borderId="4" xfId="1" applyNumberFormat="1" applyFont="1" applyFill="1" applyBorder="1" applyAlignment="1">
      <alignment horizontal="right" vertical="top"/>
    </xf>
    <xf numFmtId="164" fontId="5" fillId="0" borderId="5" xfId="1" applyNumberFormat="1" applyFont="1" applyFill="1" applyBorder="1" applyAlignment="1">
      <alignment horizontal="right" vertical="top"/>
    </xf>
    <xf numFmtId="164" fontId="5" fillId="0" borderId="2" xfId="1" applyNumberFormat="1" applyFont="1" applyFill="1" applyBorder="1" applyAlignment="1">
      <alignment horizontal="right" vertical="top"/>
    </xf>
    <xf numFmtId="164" fontId="5" fillId="0" borderId="6" xfId="1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vertical="center"/>
    </xf>
    <xf numFmtId="164" fontId="5" fillId="0" borderId="2" xfId="1" applyNumberFormat="1" applyFont="1" applyFill="1" applyBorder="1" applyAlignment="1">
      <alignment vertical="top"/>
    </xf>
    <xf numFmtId="0" fontId="4" fillId="0" borderId="4" xfId="0" applyFont="1" applyBorder="1" applyAlignment="1">
      <alignment vertical="center"/>
    </xf>
    <xf numFmtId="164" fontId="5" fillId="0" borderId="0" xfId="1" applyNumberFormat="1" applyFont="1" applyFill="1" applyAlignment="1">
      <alignment vertical="top"/>
    </xf>
    <xf numFmtId="164" fontId="5" fillId="0" borderId="0" xfId="1" applyNumberFormat="1" applyFont="1" applyFill="1" applyBorder="1" applyAlignment="1">
      <alignment vertical="top"/>
    </xf>
    <xf numFmtId="10" fontId="5" fillId="0" borderId="0" xfId="2" applyNumberFormat="1" applyFont="1" applyFill="1" applyBorder="1" applyAlignment="1">
      <alignment horizontal="right" vertical="top"/>
    </xf>
    <xf numFmtId="10" fontId="5" fillId="0" borderId="5" xfId="2" applyNumberFormat="1" applyFont="1" applyFill="1" applyBorder="1" applyAlignment="1">
      <alignment horizontal="right" vertical="top"/>
    </xf>
    <xf numFmtId="164" fontId="0" fillId="0" borderId="0" xfId="1" applyNumberFormat="1" applyFont="1" applyAlignment="1">
      <alignment horizontal="right"/>
    </xf>
    <xf numFmtId="3" fontId="0" fillId="0" borderId="0" xfId="0" applyNumberFormat="1"/>
    <xf numFmtId="164" fontId="0" fillId="0" borderId="0" xfId="1" applyNumberFormat="1" applyFont="1"/>
    <xf numFmtId="164" fontId="0" fillId="0" borderId="0" xfId="0" applyNumberFormat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top"/>
    </xf>
    <xf numFmtId="164" fontId="5" fillId="0" borderId="0" xfId="1" applyNumberFormat="1" applyFont="1" applyFill="1" applyAlignment="1">
      <alignment horizontal="right" vertical="top"/>
    </xf>
    <xf numFmtId="164" fontId="5" fillId="0" borderId="0" xfId="1" applyNumberFormat="1" applyFont="1" applyFill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4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0" fontId="5" fillId="0" borderId="0" xfId="3" applyNumberFormat="1" applyFont="1" applyFill="1" applyBorder="1" applyAlignment="1">
      <alignment horizontal="right" vertical="top"/>
    </xf>
    <xf numFmtId="10" fontId="5" fillId="0" borderId="5" xfId="3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164" fontId="6" fillId="0" borderId="0" xfId="4" applyNumberFormat="1" applyFont="1" applyAlignment="1">
      <alignment horizontal="left"/>
    </xf>
    <xf numFmtId="0" fontId="5" fillId="0" borderId="0" xfId="0" applyFont="1" applyFill="1" applyAlignment="1">
      <alignment horizontal="right" vertical="top"/>
    </xf>
    <xf numFmtId="0" fontId="4" fillId="0" borderId="6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top"/>
    </xf>
    <xf numFmtId="10" fontId="9" fillId="0" borderId="0" xfId="5" applyNumberFormat="1" applyFont="1" applyAlignment="1">
      <alignment horizontal="center" vertical="center"/>
    </xf>
    <xf numFmtId="10" fontId="5" fillId="0" borderId="5" xfId="3" applyNumberFormat="1" applyFont="1" applyFill="1" applyBorder="1" applyAlignment="1">
      <alignment horizontal="center" vertical="center"/>
    </xf>
    <xf numFmtId="9" fontId="9" fillId="0" borderId="0" xfId="5" applyNumberFormat="1" applyFont="1" applyAlignment="1">
      <alignment horizontal="center" vertical="center"/>
    </xf>
    <xf numFmtId="9" fontId="5" fillId="0" borderId="5" xfId="2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</cellXfs>
  <cellStyles count="6">
    <cellStyle name="Comma" xfId="1" builtinId="3"/>
    <cellStyle name="Comma 2" xfId="4" xr:uid="{E4B0CD0B-4D1D-478D-AF3D-152BB9F8FE73}"/>
    <cellStyle name="Normal" xfId="0" builtinId="0"/>
    <cellStyle name="Normal 3" xfId="5" xr:uid="{2163A108-28D3-4465-A1E6-72466980A5CA}"/>
    <cellStyle name="Percent" xfId="2" builtinId="5"/>
    <cellStyle name="Percent 2" xfId="3" xr:uid="{C2850FBC-44A7-4B27-BA66-D753CBB8BA7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213034</xdr:colOff>
      <xdr:row>40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A2ECAB-25DF-745A-5666-0AA3EFE52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340016" y="0"/>
          <a:ext cx="4937434" cy="6981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1575;&#1601;&#1588;&#1575;&#1740;%20&#1662;&#1585;&#1578;&#1601;&#1608;&#1740;%20&#1589;&#1606;&#1583;&#1608;&#1602;%20&#1607;&#1575;\1404\&#1575;&#1587;&#1601;&#1606;&#1583;%2012\&#1591;&#1604;&#1575;&#1740;%20&#1606;&#1608;&#1585;%20&#1575;&#1605;&#1740;&#1606;.xlsx" TargetMode="External"/><Relationship Id="rId1" Type="http://schemas.openxmlformats.org/officeDocument/2006/relationships/externalLinkPath" Target="/&#1575;&#1601;&#1588;&#1575;&#1740;%20&#1662;&#1585;&#1578;&#1601;&#1608;&#1740;%20&#1589;&#1606;&#1583;&#1608;&#1602;%20&#1607;&#1575;/1404/&#1575;&#1587;&#1601;&#1606;&#1583;%2012/&#1591;&#1604;&#1575;&#1740;%20&#1606;&#1608;&#1585;%20&#1575;&#1605;&#1740;&#16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صورت وضعیت"/>
      <sheetName val="سهام"/>
      <sheetName val="اوراق مشتقه"/>
      <sheetName val="واحدهای صندوق"/>
      <sheetName val="اوراق"/>
      <sheetName val="تعدیل قیمت"/>
      <sheetName val="سپرده"/>
      <sheetName val="درآمد"/>
      <sheetName val="درآمد سرمایه گذاری در سهام"/>
      <sheetName val="درآمد سرمایه گذاری در صندوق"/>
      <sheetName val="درآمد سرمایه گذاری در اوراق به"/>
      <sheetName val="مبالغ تخصیصی اوراق"/>
      <sheetName val="درآمد سپرده بانکی"/>
      <sheetName val="سایر درآمدها"/>
      <sheetName val="درآمد سود سهام"/>
      <sheetName val="درآمد سود صندوق"/>
      <sheetName val="سود اوراق بهادار"/>
      <sheetName val="سود سپرده بانکی"/>
      <sheetName val="درآمد ناشی از فروش"/>
      <sheetName val="درآمد اعمال اختیار"/>
      <sheetName val="درآمد ناشی از تغییر قیمت اورا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">
          <cell r="J9">
            <v>1276212050</v>
          </cell>
        </row>
        <row r="10">
          <cell r="J10">
            <v>110664</v>
          </cell>
        </row>
        <row r="11">
          <cell r="J11">
            <v>46367472307</v>
          </cell>
        </row>
        <row r="12">
          <cell r="J12">
            <v>2521131</v>
          </cell>
        </row>
        <row r="13">
          <cell r="J13">
            <v>7267664</v>
          </cell>
        </row>
        <row r="14">
          <cell r="J14">
            <v>936402298</v>
          </cell>
        </row>
        <row r="15">
          <cell r="J15">
            <v>5171301</v>
          </cell>
        </row>
        <row r="16">
          <cell r="J16">
            <v>413983324643</v>
          </cell>
        </row>
        <row r="17">
          <cell r="J17">
            <v>225156350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view="pageBreakPreview" zoomScaleNormal="100" zoomScaleSheetLayoutView="100" workbookViewId="0">
      <selection activeCell="F23" sqref="F23"/>
    </sheetView>
  </sheetViews>
  <sheetFormatPr defaultRowHeight="12.75" x14ac:dyDescent="0.2"/>
  <cols>
    <col min="1" max="1" width="25.42578125" customWidth="1"/>
    <col min="2" max="2" width="45.42578125" customWidth="1"/>
    <col min="3" max="3" width="25.42578125" customWidth="1"/>
  </cols>
  <sheetData>
    <row r="1" spans="1:3" ht="25.5" x14ac:dyDescent="0.2">
      <c r="A1" s="37" t="s">
        <v>0</v>
      </c>
      <c r="B1" s="37"/>
      <c r="C1" s="37"/>
    </row>
    <row r="2" spans="1:3" ht="25.5" x14ac:dyDescent="0.2">
      <c r="A2" s="37" t="s">
        <v>1</v>
      </c>
      <c r="B2" s="37"/>
      <c r="C2" s="37"/>
    </row>
    <row r="3" spans="1:3" ht="25.5" x14ac:dyDescent="0.2">
      <c r="A3" s="37" t="s">
        <v>2</v>
      </c>
      <c r="B3" s="37"/>
      <c r="C3" s="37"/>
    </row>
    <row r="5" spans="1:3" x14ac:dyDescent="0.2">
      <c r="B5" s="14"/>
    </row>
    <row r="6" spans="1:3" x14ac:dyDescent="0.2">
      <c r="B6" s="14"/>
    </row>
  </sheetData>
  <mergeCells count="3">
    <mergeCell ref="A1:C1"/>
    <mergeCell ref="A2:C2"/>
    <mergeCell ref="A3:C3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14"/>
  <sheetViews>
    <sheetView rightToLeft="1" view="pageBreakPreview" zoomScaleNormal="100" zoomScaleSheetLayoutView="100" workbookViewId="0">
      <selection activeCell="N13" sqref="N13:R14"/>
    </sheetView>
  </sheetViews>
  <sheetFormatPr defaultRowHeight="12.75" x14ac:dyDescent="0.2"/>
  <cols>
    <col min="1" max="1" width="9.28515625" customWidth="1"/>
    <col min="2" max="2" width="18.140625" customWidth="1"/>
    <col min="3" max="3" width="1.28515625" customWidth="1"/>
    <col min="4" max="4" width="16.42578125" bestFit="1" customWidth="1"/>
    <col min="5" max="5" width="1.28515625" customWidth="1"/>
    <col min="6" max="6" width="15.5703125" bestFit="1" customWidth="1"/>
    <col min="7" max="7" width="1.28515625" customWidth="1"/>
    <col min="8" max="8" width="11.28515625" bestFit="1" customWidth="1"/>
    <col min="9" max="9" width="1.28515625" customWidth="1"/>
    <col min="10" max="10" width="14.5703125" customWidth="1"/>
    <col min="11" max="11" width="1.28515625" customWidth="1"/>
    <col min="12" max="12" width="17.28515625" bestFit="1" customWidth="1"/>
    <col min="13" max="13" width="1.28515625" customWidth="1"/>
    <col min="14" max="14" width="16.42578125" bestFit="1" customWidth="1"/>
    <col min="15" max="15" width="1.28515625" customWidth="1"/>
    <col min="16" max="16" width="15.42578125" bestFit="1" customWidth="1"/>
    <col min="17" max="17" width="1.28515625" customWidth="1"/>
    <col min="18" max="18" width="18" bestFit="1" customWidth="1"/>
    <col min="19" max="19" width="1.28515625" customWidth="1"/>
    <col min="20" max="20" width="18" bestFit="1" customWidth="1"/>
    <col min="21" max="21" width="1.28515625" customWidth="1"/>
    <col min="22" max="22" width="17.28515625" bestFit="1" customWidth="1"/>
    <col min="23" max="23" width="0.28515625" customWidth="1"/>
  </cols>
  <sheetData>
    <row r="1" spans="1:22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 ht="21.75" customHeight="1" x14ac:dyDescent="0.2">
      <c r="A2" s="37" t="s">
        <v>83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 ht="14.45" customHeight="1" x14ac:dyDescent="0.2"/>
    <row r="5" spans="1:22" ht="14.45" customHeight="1" x14ac:dyDescent="0.2">
      <c r="A5" s="1" t="s">
        <v>114</v>
      </c>
      <c r="B5" s="44" t="s">
        <v>115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</row>
    <row r="6" spans="1:22" ht="14.45" customHeight="1" x14ac:dyDescent="0.2">
      <c r="D6" s="48" t="s">
        <v>101</v>
      </c>
      <c r="E6" s="48"/>
      <c r="F6" s="48"/>
      <c r="G6" s="48"/>
      <c r="H6" s="48"/>
      <c r="I6" s="48"/>
      <c r="J6" s="48"/>
      <c r="K6" s="48"/>
      <c r="L6" s="48"/>
      <c r="N6" s="48" t="s">
        <v>102</v>
      </c>
      <c r="O6" s="48"/>
      <c r="P6" s="48"/>
      <c r="Q6" s="48"/>
      <c r="R6" s="48"/>
      <c r="S6" s="48"/>
      <c r="T6" s="48"/>
      <c r="U6" s="48"/>
      <c r="V6" s="48"/>
    </row>
    <row r="7" spans="1:22" ht="14.45" customHeight="1" x14ac:dyDescent="0.2">
      <c r="D7" s="3"/>
      <c r="E7" s="3"/>
      <c r="F7" s="3"/>
      <c r="G7" s="3"/>
      <c r="H7" s="3"/>
      <c r="I7" s="3"/>
      <c r="J7" s="47" t="s">
        <v>40</v>
      </c>
      <c r="K7" s="47"/>
      <c r="L7" s="47"/>
      <c r="N7" s="3"/>
      <c r="O7" s="3"/>
      <c r="P7" s="3"/>
      <c r="Q7" s="3"/>
      <c r="R7" s="3"/>
      <c r="S7" s="3"/>
      <c r="T7" s="47" t="s">
        <v>40</v>
      </c>
      <c r="U7" s="47"/>
      <c r="V7" s="47"/>
    </row>
    <row r="8" spans="1:22" ht="14.45" customHeight="1" x14ac:dyDescent="0.2">
      <c r="A8" s="48" t="s">
        <v>57</v>
      </c>
      <c r="B8" s="48"/>
      <c r="D8" s="2" t="s">
        <v>116</v>
      </c>
      <c r="F8" s="2" t="s">
        <v>105</v>
      </c>
      <c r="H8" s="2" t="s">
        <v>106</v>
      </c>
      <c r="J8" s="4" t="s">
        <v>80</v>
      </c>
      <c r="K8" s="3"/>
      <c r="L8" s="4" t="s">
        <v>88</v>
      </c>
      <c r="N8" s="2" t="s">
        <v>116</v>
      </c>
      <c r="P8" s="27" t="s">
        <v>105</v>
      </c>
      <c r="R8" s="2" t="s">
        <v>106</v>
      </c>
      <c r="T8" s="4" t="s">
        <v>80</v>
      </c>
      <c r="U8" s="3"/>
      <c r="V8" s="4" t="s">
        <v>88</v>
      </c>
    </row>
    <row r="9" spans="1:22" ht="21.75" customHeight="1" x14ac:dyDescent="0.2">
      <c r="A9" s="49" t="s">
        <v>117</v>
      </c>
      <c r="B9" s="49"/>
      <c r="D9" s="24">
        <v>0</v>
      </c>
      <c r="E9" s="20"/>
      <c r="F9" s="24">
        <v>0</v>
      </c>
      <c r="G9" s="20"/>
      <c r="H9" s="24">
        <v>0</v>
      </c>
      <c r="I9" s="20"/>
      <c r="J9" s="17">
        <f>D9+F9+H9</f>
        <v>0</v>
      </c>
      <c r="L9" s="30">
        <f t="shared" ref="L9" si="0">J9/-158445618559</f>
        <v>0</v>
      </c>
      <c r="N9" s="24">
        <v>0</v>
      </c>
      <c r="O9" s="20"/>
      <c r="P9" s="26"/>
      <c r="Q9" s="20"/>
      <c r="R9" s="24">
        <v>1430946404</v>
      </c>
      <c r="S9" s="20"/>
      <c r="T9" s="17">
        <f>N9+P9+R9</f>
        <v>1430946404</v>
      </c>
      <c r="V9" s="30">
        <f>T9/204214588614</f>
        <v>7.0070723825942224E-3</v>
      </c>
    </row>
    <row r="10" spans="1:22" ht="21.75" customHeight="1" thickBot="1" x14ac:dyDescent="0.25">
      <c r="A10" s="41" t="s">
        <v>40</v>
      </c>
      <c r="B10" s="41"/>
      <c r="D10" s="22">
        <f>SUM(D9)</f>
        <v>0</v>
      </c>
      <c r="E10" s="20"/>
      <c r="F10" s="22">
        <f>SUM(F9)</f>
        <v>0</v>
      </c>
      <c r="G10" s="20"/>
      <c r="H10" s="22">
        <f>SUM(H9)</f>
        <v>0</v>
      </c>
      <c r="I10" s="20"/>
      <c r="J10" s="22">
        <f>SUM(J9)</f>
        <v>0</v>
      </c>
      <c r="L10" s="31">
        <f>SUM(L9)</f>
        <v>0</v>
      </c>
      <c r="N10" s="22">
        <f>SUM(N9)</f>
        <v>0</v>
      </c>
      <c r="O10" s="20"/>
      <c r="P10" s="22">
        <f>SUM(P9)</f>
        <v>0</v>
      </c>
      <c r="Q10" s="20"/>
      <c r="R10" s="22">
        <f>SUM(R9)</f>
        <v>1430946404</v>
      </c>
      <c r="S10" s="20"/>
      <c r="T10" s="22">
        <f>SUM(T9)</f>
        <v>1430946404</v>
      </c>
      <c r="V10" s="31">
        <f>SUM(V9)</f>
        <v>7.0070723825942224E-3</v>
      </c>
    </row>
    <row r="11" spans="1:22" ht="13.5" thickTop="1" x14ac:dyDescent="0.2"/>
    <row r="13" spans="1:22" x14ac:dyDescent="0.2">
      <c r="N13" s="20"/>
      <c r="O13" s="20"/>
      <c r="P13" s="20"/>
      <c r="Q13" s="20"/>
      <c r="R13" s="20"/>
    </row>
    <row r="14" spans="1:22" x14ac:dyDescent="0.2">
      <c r="N14" s="20"/>
      <c r="O14" s="20"/>
      <c r="P14" s="20"/>
      <c r="Q14" s="20"/>
      <c r="R14" s="20"/>
    </row>
  </sheetData>
  <mergeCells count="11">
    <mergeCell ref="A1:V1"/>
    <mergeCell ref="A2:V2"/>
    <mergeCell ref="A3:V3"/>
    <mergeCell ref="B5:V5"/>
    <mergeCell ref="D6:L6"/>
    <mergeCell ref="N6:V6"/>
    <mergeCell ref="A10:B10"/>
    <mergeCell ref="J7:L7"/>
    <mergeCell ref="T7:V7"/>
    <mergeCell ref="A8:B8"/>
    <mergeCell ref="A9:B9"/>
  </mergeCells>
  <pageMargins left="0.39" right="0.39" top="0.39" bottom="0.39" header="0" footer="0"/>
  <pageSetup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25"/>
  <sheetViews>
    <sheetView rightToLeft="1" view="pageBreakPreview" zoomScaleNormal="100" zoomScaleSheetLayoutView="100" workbookViewId="0">
      <selection activeCell="L22" sqref="L22:P23"/>
    </sheetView>
  </sheetViews>
  <sheetFormatPr defaultRowHeight="12.75" x14ac:dyDescent="0.2"/>
  <cols>
    <col min="1" max="1" width="10.5703125" customWidth="1"/>
    <col min="2" max="2" width="18.140625" customWidth="1"/>
    <col min="3" max="3" width="1.28515625" customWidth="1"/>
    <col min="4" max="4" width="14.425781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8" customWidth="1"/>
    <col min="11" max="11" width="1.28515625" customWidth="1"/>
    <col min="12" max="12" width="17.7109375" bestFit="1" customWidth="1"/>
    <col min="13" max="13" width="1.28515625" customWidth="1"/>
    <col min="14" max="14" width="15.42578125" bestFit="1" customWidth="1"/>
    <col min="15" max="15" width="1.28515625" customWidth="1"/>
    <col min="16" max="16" width="17.5703125" bestFit="1" customWidth="1"/>
    <col min="17" max="17" width="1.28515625" customWidth="1"/>
    <col min="18" max="18" width="17.7109375" bestFit="1" customWidth="1"/>
  </cols>
  <sheetData>
    <row r="1" spans="1:18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21.75" customHeight="1" x14ac:dyDescent="0.2">
      <c r="A2" s="37" t="s">
        <v>83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ht="14.45" customHeight="1" x14ac:dyDescent="0.2"/>
    <row r="5" spans="1:18" ht="14.45" customHeight="1" x14ac:dyDescent="0.2">
      <c r="A5" s="1" t="s">
        <v>118</v>
      </c>
      <c r="B5" s="44" t="s">
        <v>119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1:18" ht="14.45" customHeight="1" x14ac:dyDescent="0.2">
      <c r="D6" s="42" t="s">
        <v>101</v>
      </c>
      <c r="E6" s="42"/>
      <c r="F6" s="42"/>
      <c r="G6" s="42"/>
      <c r="H6" s="42"/>
      <c r="I6" s="42"/>
      <c r="J6" s="42"/>
      <c r="L6" s="42" t="s">
        <v>102</v>
      </c>
      <c r="M6" s="42"/>
      <c r="N6" s="42"/>
      <c r="O6" s="42"/>
      <c r="P6" s="42"/>
      <c r="Q6" s="42"/>
      <c r="R6" s="42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42" t="s">
        <v>120</v>
      </c>
      <c r="B8" s="42"/>
      <c r="D8" s="2" t="s">
        <v>121</v>
      </c>
      <c r="F8" s="2" t="s">
        <v>105</v>
      </c>
      <c r="H8" s="2" t="s">
        <v>106</v>
      </c>
      <c r="J8" s="2" t="s">
        <v>40</v>
      </c>
      <c r="L8" s="2" t="s">
        <v>121</v>
      </c>
      <c r="N8" s="2" t="s">
        <v>105</v>
      </c>
      <c r="P8" s="2" t="s">
        <v>106</v>
      </c>
      <c r="R8" s="2" t="s">
        <v>40</v>
      </c>
    </row>
    <row r="9" spans="1:18" ht="21.75" customHeight="1" x14ac:dyDescent="0.2">
      <c r="A9" s="46" t="s">
        <v>122</v>
      </c>
      <c r="B9" s="46"/>
      <c r="D9" s="23">
        <v>411</v>
      </c>
      <c r="E9" s="20"/>
      <c r="F9" s="23">
        <v>0</v>
      </c>
      <c r="G9" s="20"/>
      <c r="H9" s="23">
        <v>0</v>
      </c>
      <c r="I9" s="20"/>
      <c r="J9" s="23">
        <f>D9+F9+H9</f>
        <v>411</v>
      </c>
      <c r="L9" s="23">
        <v>23650060697</v>
      </c>
      <c r="M9" s="20"/>
      <c r="N9" s="23">
        <v>0</v>
      </c>
      <c r="O9" s="20"/>
      <c r="P9" s="23">
        <v>12423671875</v>
      </c>
      <c r="R9" s="23">
        <f>L9+N9+P9</f>
        <v>36073732572</v>
      </c>
    </row>
    <row r="10" spans="1:18" ht="21.75" customHeight="1" x14ac:dyDescent="0.2">
      <c r="A10" s="38" t="s">
        <v>123</v>
      </c>
      <c r="B10" s="38"/>
      <c r="D10" s="19">
        <v>0</v>
      </c>
      <c r="E10" s="20"/>
      <c r="F10" s="19">
        <v>0</v>
      </c>
      <c r="G10" s="20"/>
      <c r="H10" s="19">
        <v>0</v>
      </c>
      <c r="I10" s="20"/>
      <c r="J10" s="17">
        <f t="shared" ref="J10:J16" si="0">D10+F10+H10</f>
        <v>0</v>
      </c>
      <c r="L10" s="19">
        <v>24382209290</v>
      </c>
      <c r="M10" s="20"/>
      <c r="N10" s="19">
        <v>0</v>
      </c>
      <c r="O10" s="20"/>
      <c r="P10" s="19">
        <v>12417171875</v>
      </c>
      <c r="R10" s="17">
        <f t="shared" ref="R10:R16" si="1">L10+N10+P10</f>
        <v>36799381165</v>
      </c>
    </row>
    <row r="11" spans="1:18" ht="21.75" customHeight="1" x14ac:dyDescent="0.2">
      <c r="A11" s="38" t="s">
        <v>124</v>
      </c>
      <c r="B11" s="38"/>
      <c r="D11" s="19">
        <v>0</v>
      </c>
      <c r="E11" s="20"/>
      <c r="F11" s="19">
        <v>0</v>
      </c>
      <c r="G11" s="20"/>
      <c r="H11" s="19">
        <v>0</v>
      </c>
      <c r="I11" s="20"/>
      <c r="J11" s="17">
        <f t="shared" si="0"/>
        <v>0</v>
      </c>
      <c r="L11" s="19">
        <v>68293282344</v>
      </c>
      <c r="M11" s="20"/>
      <c r="N11" s="19">
        <v>0</v>
      </c>
      <c r="O11" s="20"/>
      <c r="P11" s="19">
        <v>46015037500</v>
      </c>
      <c r="R11" s="17">
        <f t="shared" si="1"/>
        <v>114308319844</v>
      </c>
    </row>
    <row r="12" spans="1:18" ht="21.75" customHeight="1" x14ac:dyDescent="0.2">
      <c r="A12" s="38" t="s">
        <v>125</v>
      </c>
      <c r="B12" s="38"/>
      <c r="D12" s="19">
        <v>0</v>
      </c>
      <c r="E12" s="20"/>
      <c r="F12" s="19">
        <v>0</v>
      </c>
      <c r="G12" s="20"/>
      <c r="H12" s="19">
        <v>0</v>
      </c>
      <c r="I12" s="20"/>
      <c r="J12" s="17">
        <f t="shared" si="0"/>
        <v>0</v>
      </c>
      <c r="L12" s="19">
        <v>14259428247</v>
      </c>
      <c r="M12" s="20"/>
      <c r="N12" s="19">
        <v>0</v>
      </c>
      <c r="O12" s="20"/>
      <c r="P12" s="19">
        <v>4523724715</v>
      </c>
      <c r="R12" s="17">
        <f t="shared" si="1"/>
        <v>18783152962</v>
      </c>
    </row>
    <row r="13" spans="1:18" ht="21.75" customHeight="1" x14ac:dyDescent="0.2">
      <c r="A13" s="38" t="s">
        <v>126</v>
      </c>
      <c r="B13" s="38"/>
      <c r="D13" s="19">
        <v>0</v>
      </c>
      <c r="E13" s="20"/>
      <c r="F13" s="19">
        <v>0</v>
      </c>
      <c r="G13" s="20"/>
      <c r="H13" s="19">
        <v>0</v>
      </c>
      <c r="I13" s="20"/>
      <c r="J13" s="17">
        <f t="shared" si="0"/>
        <v>0</v>
      </c>
      <c r="L13" s="19">
        <v>0</v>
      </c>
      <c r="M13" s="20"/>
      <c r="N13" s="19">
        <v>0</v>
      </c>
      <c r="O13" s="20"/>
      <c r="P13" s="19">
        <v>3991848596</v>
      </c>
      <c r="R13" s="17">
        <f t="shared" si="1"/>
        <v>3991848596</v>
      </c>
    </row>
    <row r="14" spans="1:18" ht="21.75" customHeight="1" x14ac:dyDescent="0.2">
      <c r="A14" s="38" t="s">
        <v>127</v>
      </c>
      <c r="B14" s="38"/>
      <c r="D14" s="19">
        <v>0</v>
      </c>
      <c r="E14" s="20"/>
      <c r="F14" s="19">
        <v>0</v>
      </c>
      <c r="G14" s="20"/>
      <c r="H14" s="19">
        <v>0</v>
      </c>
      <c r="I14" s="20"/>
      <c r="J14" s="17">
        <f t="shared" si="0"/>
        <v>0</v>
      </c>
      <c r="L14" s="19">
        <v>0</v>
      </c>
      <c r="M14" s="20"/>
      <c r="N14" s="19">
        <v>0</v>
      </c>
      <c r="O14" s="20"/>
      <c r="P14" s="19">
        <v>5611134365</v>
      </c>
      <c r="R14" s="17">
        <f t="shared" si="1"/>
        <v>5611134365</v>
      </c>
    </row>
    <row r="15" spans="1:18" ht="21.75" customHeight="1" x14ac:dyDescent="0.2">
      <c r="A15" s="38" t="s">
        <v>128</v>
      </c>
      <c r="B15" s="38"/>
      <c r="D15" s="19">
        <v>0</v>
      </c>
      <c r="E15" s="20"/>
      <c r="F15" s="19">
        <v>0</v>
      </c>
      <c r="G15" s="20"/>
      <c r="H15" s="19">
        <v>0</v>
      </c>
      <c r="I15" s="20"/>
      <c r="J15" s="17">
        <f t="shared" si="0"/>
        <v>0</v>
      </c>
      <c r="L15" s="19">
        <v>21995462771</v>
      </c>
      <c r="M15" s="20"/>
      <c r="N15" s="19">
        <v>0</v>
      </c>
      <c r="O15" s="20"/>
      <c r="P15" s="19">
        <v>32250575231</v>
      </c>
      <c r="R15" s="17">
        <f t="shared" si="1"/>
        <v>54246038002</v>
      </c>
    </row>
    <row r="16" spans="1:18" ht="21.75" customHeight="1" x14ac:dyDescent="0.2">
      <c r="A16" s="45" t="s">
        <v>129</v>
      </c>
      <c r="B16" s="45"/>
      <c r="D16" s="21">
        <v>0</v>
      </c>
      <c r="E16" s="20"/>
      <c r="F16" s="21">
        <v>0</v>
      </c>
      <c r="G16" s="20"/>
      <c r="H16" s="21">
        <v>0</v>
      </c>
      <c r="I16" s="20"/>
      <c r="J16" s="21">
        <f t="shared" si="0"/>
        <v>0</v>
      </c>
      <c r="L16" s="21">
        <v>18514793873</v>
      </c>
      <c r="M16" s="20"/>
      <c r="N16" s="21">
        <v>0</v>
      </c>
      <c r="O16" s="20"/>
      <c r="P16" s="21">
        <v>-6761296000</v>
      </c>
      <c r="R16" s="21">
        <f t="shared" si="1"/>
        <v>11753497873</v>
      </c>
    </row>
    <row r="17" spans="1:20" ht="21.75" customHeight="1" thickBot="1" x14ac:dyDescent="0.25">
      <c r="A17" s="41" t="s">
        <v>40</v>
      </c>
      <c r="B17" s="41"/>
      <c r="D17" s="22">
        <f>SUM(D9:D16)</f>
        <v>411</v>
      </c>
      <c r="E17" s="20"/>
      <c r="F17" s="22">
        <f>SUM(F9:F16)</f>
        <v>0</v>
      </c>
      <c r="G17" s="20"/>
      <c r="H17" s="22">
        <f>SUM(H9:H16)</f>
        <v>0</v>
      </c>
      <c r="J17" s="22">
        <f>SUM(J9:J16)</f>
        <v>411</v>
      </c>
      <c r="L17" s="22">
        <f>SUM(L9:L16)</f>
        <v>171095237222</v>
      </c>
      <c r="M17" s="20"/>
      <c r="N17" s="22">
        <f>SUM(N9:N16)</f>
        <v>0</v>
      </c>
      <c r="O17" s="20"/>
      <c r="P17" s="22">
        <f>SUM(P9:P16)</f>
        <v>110471868157</v>
      </c>
      <c r="R17" s="22">
        <f>SUM(R9:R16)</f>
        <v>281567105379</v>
      </c>
    </row>
    <row r="18" spans="1:20" ht="13.5" thickTop="1" x14ac:dyDescent="0.2"/>
    <row r="20" spans="1:20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1:20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0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20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</sheetData>
  <mergeCells count="16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scale="8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40"/>
  <sheetViews>
    <sheetView rightToLeft="1" view="pageBreakPreview" topLeftCell="A4" zoomScaleNormal="100" zoomScaleSheetLayoutView="100" workbookViewId="0">
      <selection sqref="A1:Q1"/>
    </sheetView>
  </sheetViews>
  <sheetFormatPr defaultRowHeight="12.75" x14ac:dyDescent="0.2"/>
  <cols>
    <col min="1" max="1" width="9" bestFit="1" customWidth="1"/>
    <col min="2" max="2" width="5.140625" customWidth="1"/>
    <col min="3" max="3" width="1.28515625" customWidth="1"/>
    <col min="4" max="4" width="32.28515625" bestFit="1" customWidth="1"/>
    <col min="5" max="5" width="1.28515625" customWidth="1"/>
    <col min="6" max="6" width="12.42578125" bestFit="1" customWidth="1"/>
    <col min="7" max="7" width="1.28515625" customWidth="1"/>
    <col min="8" max="8" width="9.85546875" bestFit="1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50.140625" bestFit="1" customWidth="1"/>
    <col min="14" max="14" width="1.28515625" customWidth="1"/>
    <col min="15" max="15" width="9" bestFit="1" customWidth="1"/>
    <col min="16" max="16" width="1.28515625" customWidth="1"/>
    <col min="17" max="17" width="40.42578125" bestFit="1" customWidth="1"/>
    <col min="18" max="18" width="0.28515625" customWidth="1"/>
  </cols>
  <sheetData>
    <row r="1" spans="1:17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1.75" customHeight="1" x14ac:dyDescent="0.2">
      <c r="A2" s="37" t="s">
        <v>83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4.45" customHeight="1" x14ac:dyDescent="0.2"/>
    <row r="5" spans="1:17" ht="14.45" customHeight="1" x14ac:dyDescent="0.2">
      <c r="A5" s="1" t="s">
        <v>130</v>
      </c>
      <c r="B5" s="44" t="s">
        <v>131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7" ht="29.1" customHeight="1" x14ac:dyDescent="0.2">
      <c r="M6" s="53" t="s">
        <v>132</v>
      </c>
      <c r="Q6" s="53" t="s">
        <v>133</v>
      </c>
    </row>
    <row r="7" spans="1:17" ht="14.45" customHeight="1" x14ac:dyDescent="0.2">
      <c r="A7" s="42" t="s">
        <v>134</v>
      </c>
      <c r="B7" s="42"/>
      <c r="D7" s="2" t="s">
        <v>135</v>
      </c>
      <c r="F7" s="2" t="s">
        <v>136</v>
      </c>
      <c r="H7" s="2" t="s">
        <v>51</v>
      </c>
      <c r="J7" s="42" t="s">
        <v>137</v>
      </c>
      <c r="K7" s="42"/>
      <c r="M7" s="53"/>
      <c r="O7" s="2" t="s">
        <v>138</v>
      </c>
      <c r="Q7" s="53"/>
    </row>
    <row r="8" spans="1:17" ht="14.45" customHeight="1" x14ac:dyDescent="0.2">
      <c r="A8" s="43" t="s">
        <v>139</v>
      </c>
      <c r="B8" s="54"/>
      <c r="D8" s="43" t="s">
        <v>140</v>
      </c>
      <c r="F8" s="4" t="s">
        <v>141</v>
      </c>
      <c r="H8" s="3"/>
      <c r="J8" s="3"/>
      <c r="K8" s="3"/>
      <c r="M8" s="3"/>
      <c r="O8" s="3"/>
      <c r="Q8" s="3"/>
    </row>
    <row r="9" spans="1:17" ht="14.45" customHeight="1" x14ac:dyDescent="0.2">
      <c r="A9" s="42"/>
      <c r="B9" s="42"/>
      <c r="D9" s="42"/>
      <c r="F9" s="4" t="s">
        <v>142</v>
      </c>
    </row>
    <row r="10" spans="1:17" ht="14.45" customHeight="1" x14ac:dyDescent="0.2">
      <c r="A10" s="43" t="s">
        <v>139</v>
      </c>
      <c r="B10" s="54"/>
      <c r="D10" s="43" t="s">
        <v>143</v>
      </c>
      <c r="F10" s="4" t="s">
        <v>141</v>
      </c>
    </row>
    <row r="11" spans="1:17" ht="14.45" customHeight="1" x14ac:dyDescent="0.2">
      <c r="A11" s="42"/>
      <c r="B11" s="42"/>
      <c r="D11" s="42"/>
      <c r="F11" s="4" t="s">
        <v>144</v>
      </c>
    </row>
    <row r="12" spans="1:17" ht="65.45" customHeight="1" x14ac:dyDescent="0.2">
      <c r="A12" s="50" t="s">
        <v>145</v>
      </c>
      <c r="B12" s="50"/>
      <c r="D12" s="13" t="s">
        <v>146</v>
      </c>
      <c r="F12" s="4" t="s">
        <v>147</v>
      </c>
    </row>
    <row r="13" spans="1:17" ht="14.45" customHeight="1" x14ac:dyDescent="0.2">
      <c r="A13" s="50" t="s">
        <v>148</v>
      </c>
      <c r="B13" s="51"/>
      <c r="D13" s="50" t="s">
        <v>148</v>
      </c>
      <c r="F13" s="4" t="s">
        <v>149</v>
      </c>
    </row>
    <row r="14" spans="1:17" ht="14.45" customHeight="1" x14ac:dyDescent="0.2">
      <c r="A14" s="52"/>
      <c r="B14" s="52"/>
      <c r="D14" s="52"/>
      <c r="F14" s="4" t="s">
        <v>150</v>
      </c>
    </row>
    <row r="15" spans="1:17" ht="14.45" customHeight="1" x14ac:dyDescent="0.2">
      <c r="A15" s="52"/>
      <c r="B15" s="52"/>
      <c r="D15" s="52"/>
      <c r="F15" s="4" t="s">
        <v>151</v>
      </c>
    </row>
    <row r="16" spans="1:17" ht="14.45" customHeight="1" x14ac:dyDescent="0.2">
      <c r="A16" s="53"/>
      <c r="B16" s="53"/>
      <c r="D16" s="53"/>
      <c r="F16" s="4" t="s">
        <v>152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42" t="s">
        <v>153</v>
      </c>
      <c r="B18" s="42"/>
      <c r="C18" s="42"/>
      <c r="D18" s="42"/>
      <c r="E18" s="42"/>
      <c r="F18" s="42"/>
      <c r="G18" s="42"/>
      <c r="H18" s="42"/>
      <c r="I18" s="42"/>
      <c r="J18" s="42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scale="6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F7F80-06D0-4237-B1DF-B2471585C490}">
  <sheetPr>
    <pageSetUpPr fitToPage="1"/>
  </sheetPr>
  <dimension ref="A1:J20"/>
  <sheetViews>
    <sheetView rightToLeft="1" view="pageBreakPreview" zoomScaleNormal="100" zoomScaleSheetLayoutView="100" workbookViewId="0">
      <selection activeCell="R20" sqref="R2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1.75" customHeight="1" x14ac:dyDescent="0.2">
      <c r="A2" s="37" t="s">
        <v>83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14.45" customHeight="1" x14ac:dyDescent="0.2"/>
    <row r="5" spans="1:10" ht="14.45" customHeight="1" x14ac:dyDescent="0.2">
      <c r="A5" s="1" t="s">
        <v>154</v>
      </c>
      <c r="B5" s="44" t="s">
        <v>155</v>
      </c>
      <c r="C5" s="44"/>
      <c r="D5" s="44"/>
      <c r="E5" s="44"/>
      <c r="F5" s="44"/>
      <c r="G5" s="44"/>
      <c r="H5" s="44"/>
      <c r="I5" s="44"/>
      <c r="J5" s="44"/>
    </row>
    <row r="6" spans="1:10" ht="14.45" customHeight="1" x14ac:dyDescent="0.2">
      <c r="D6" s="48" t="s">
        <v>101</v>
      </c>
      <c r="E6" s="48"/>
      <c r="F6" s="48"/>
      <c r="H6" s="48" t="s">
        <v>102</v>
      </c>
      <c r="I6" s="48"/>
      <c r="J6" s="48"/>
    </row>
    <row r="7" spans="1:10" ht="36.4" customHeight="1" x14ac:dyDescent="0.2">
      <c r="A7" s="48" t="s">
        <v>156</v>
      </c>
      <c r="B7" s="48"/>
      <c r="D7" s="60" t="s">
        <v>157</v>
      </c>
      <c r="E7" s="3"/>
      <c r="F7" s="60" t="s">
        <v>158</v>
      </c>
      <c r="H7" s="60" t="s">
        <v>157</v>
      </c>
      <c r="I7" s="3"/>
      <c r="J7" s="60" t="s">
        <v>158</v>
      </c>
    </row>
    <row r="8" spans="1:10" ht="21.75" customHeight="1" x14ac:dyDescent="0.2">
      <c r="A8" s="66" t="s">
        <v>207</v>
      </c>
      <c r="B8" s="66"/>
      <c r="D8" s="61">
        <v>337554</v>
      </c>
      <c r="F8" s="62">
        <f>D8/AVERAGEA([1]سپرده!$J$9:$J$17)</f>
        <v>6.5643088080516815E-6</v>
      </c>
      <c r="H8" s="61">
        <v>4677173476</v>
      </c>
      <c r="J8" s="64">
        <f>H8/AVERAGEA([1]سپرده!$J$9:$J$17)</f>
        <v>9.0955553912240708E-2</v>
      </c>
    </row>
    <row r="9" spans="1:10" ht="21.75" customHeight="1" x14ac:dyDescent="0.2">
      <c r="A9" s="59" t="s">
        <v>208</v>
      </c>
      <c r="B9" s="59"/>
      <c r="D9" s="15">
        <v>-16913</v>
      </c>
      <c r="F9" s="62">
        <f>D9/AVERAGEA([1]سپرده!$J$9:$J$17)</f>
        <v>-3.2890190864447791E-7</v>
      </c>
      <c r="H9" s="15">
        <v>23320325449</v>
      </c>
      <c r="J9" s="64">
        <f>H9/AVERAGEA([1]سپرده!$J$9:$J$17)</f>
        <v>0.45350319578942183</v>
      </c>
    </row>
    <row r="10" spans="1:10" ht="21.75" customHeight="1" x14ac:dyDescent="0.2">
      <c r="A10" s="59" t="s">
        <v>209</v>
      </c>
      <c r="B10" s="59"/>
      <c r="D10" s="15">
        <v>161348216</v>
      </c>
      <c r="F10" s="62">
        <f>D10/AVERAGEA([1]سپرده!$J$9:$J$17)</f>
        <v>3.1376891266352205E-3</v>
      </c>
      <c r="H10" s="15">
        <v>7611446146</v>
      </c>
      <c r="J10" s="64">
        <f>H10/AVERAGEA([1]سپرده!$J$9:$J$17)</f>
        <v>0.14801745195790547</v>
      </c>
    </row>
    <row r="11" spans="1:10" ht="21.75" customHeight="1" x14ac:dyDescent="0.2">
      <c r="A11" s="59" t="s">
        <v>210</v>
      </c>
      <c r="B11" s="59"/>
      <c r="D11" s="15">
        <v>9974</v>
      </c>
      <c r="F11" s="62">
        <f>D11/AVERAGEA([1]سپرده!$J$9:$J$17)</f>
        <v>1.9396131004671097E-7</v>
      </c>
      <c r="H11" s="15">
        <v>356497</v>
      </c>
      <c r="J11" s="64">
        <f>H11/AVERAGEA([1]سپرده!$J$9:$J$17)</f>
        <v>6.9326875022781549E-6</v>
      </c>
    </row>
    <row r="12" spans="1:10" ht="21.75" customHeight="1" x14ac:dyDescent="0.2">
      <c r="A12" s="59" t="s">
        <v>211</v>
      </c>
      <c r="B12" s="59"/>
      <c r="D12" s="15">
        <v>28753</v>
      </c>
      <c r="F12" s="62">
        <f>D12/AVERAGEA([1]سپرده!$J$9:$J$17)</f>
        <v>5.5915074671877684E-7</v>
      </c>
      <c r="H12" s="15">
        <v>305930</v>
      </c>
      <c r="J12" s="64">
        <f>H12/AVERAGEA([1]سپرده!$J$9:$J$17)</f>
        <v>5.9493266074383679E-6</v>
      </c>
    </row>
    <row r="13" spans="1:10" ht="21.75" customHeight="1" x14ac:dyDescent="0.2">
      <c r="A13" s="59" t="s">
        <v>212</v>
      </c>
      <c r="B13" s="59"/>
      <c r="D13" s="15">
        <v>115029</v>
      </c>
      <c r="F13" s="62">
        <f>D13/AVERAGEA([1]سپرده!$J$9:$J$17)</f>
        <v>2.2369335806459909E-6</v>
      </c>
      <c r="H13" s="15">
        <v>8611486</v>
      </c>
      <c r="J13" s="64">
        <f>H13/AVERAGEA([1]سپرده!$J$9:$J$17)</f>
        <v>1.6746491939130848E-4</v>
      </c>
    </row>
    <row r="14" spans="1:10" ht="21.75" customHeight="1" x14ac:dyDescent="0.2">
      <c r="A14" s="59" t="s">
        <v>213</v>
      </c>
      <c r="B14" s="59"/>
      <c r="D14" s="15">
        <v>20459</v>
      </c>
      <c r="F14" s="62">
        <f>D14/AVERAGEA([1]سپرده!$J$9:$J$17)</f>
        <v>3.9785987991233805E-7</v>
      </c>
      <c r="H14" s="15">
        <v>41760</v>
      </c>
      <c r="J14" s="64">
        <f>H14/AVERAGEA([1]سپرده!$J$9:$J$17)</f>
        <v>8.1209387482962201E-7</v>
      </c>
    </row>
    <row r="15" spans="1:10" ht="21.75" customHeight="1" x14ac:dyDescent="0.2">
      <c r="A15" s="59" t="s">
        <v>214</v>
      </c>
      <c r="B15" s="59"/>
      <c r="D15" s="15">
        <v>4709864740</v>
      </c>
      <c r="F15" s="62">
        <f>D15/AVERAGEA([1]سپرده!$J$9:$J$17)</f>
        <v>9.1591290867576877E-2</v>
      </c>
      <c r="H15" s="15">
        <v>42721292115</v>
      </c>
      <c r="J15" s="64">
        <f>H15/AVERAGEA([1]سپرده!$J$9:$J$17)</f>
        <v>0.8307878269013057</v>
      </c>
    </row>
    <row r="16" spans="1:10" ht="21.75" customHeight="1" x14ac:dyDescent="0.2">
      <c r="A16" s="38" t="s">
        <v>215</v>
      </c>
      <c r="B16" s="38"/>
      <c r="D16" s="15">
        <v>543622</v>
      </c>
      <c r="F16" s="62">
        <f>D16/AVERAGEA([1]سپرده!$J$9:$J$17)</f>
        <v>1.057164981854954E-5</v>
      </c>
      <c r="H16" s="15">
        <v>7296871091</v>
      </c>
      <c r="J16" s="64">
        <f>H16/AVERAGEA([1]سپرده!$J$9:$J$17)</f>
        <v>0.14190000762505847</v>
      </c>
    </row>
    <row r="17" spans="1:10" ht="21.75" customHeight="1" thickBot="1" x14ac:dyDescent="0.25">
      <c r="A17" s="41" t="s">
        <v>40</v>
      </c>
      <c r="B17" s="41"/>
      <c r="D17" s="11">
        <f>SUM(D8:D16)</f>
        <v>4872251434</v>
      </c>
      <c r="F17" s="63">
        <f>SUM(F8:F16)</f>
        <v>9.4749174956447371E-2</v>
      </c>
      <c r="H17" s="11">
        <f>SUM(H8:H16)</f>
        <v>85636423950</v>
      </c>
      <c r="J17" s="65">
        <f>SUM(J8:J16)</f>
        <v>1.665345195213308</v>
      </c>
    </row>
    <row r="19" spans="1:10" x14ac:dyDescent="0.2">
      <c r="D19" s="58"/>
      <c r="H19" s="58"/>
    </row>
    <row r="20" spans="1:10" x14ac:dyDescent="0.2">
      <c r="D20" s="35"/>
      <c r="H20" s="35"/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Normal="100" zoomScaleSheetLayoutView="100" workbookViewId="0">
      <selection activeCell="D10" sqref="D10"/>
    </sheetView>
  </sheetViews>
  <sheetFormatPr defaultRowHeight="12.75" x14ac:dyDescent="0.2"/>
  <cols>
    <col min="1" max="1" width="6.5703125" bestFit="1" customWidth="1"/>
    <col min="2" max="2" width="41.5703125" customWidth="1"/>
    <col min="3" max="3" width="1.28515625" customWidth="1"/>
    <col min="4" max="4" width="18.140625" bestFit="1" customWidth="1"/>
    <col min="5" max="5" width="1.28515625" customWidth="1"/>
    <col min="6" max="6" width="18" bestFit="1" customWidth="1"/>
    <col min="7" max="7" width="0.28515625" customWidth="1"/>
  </cols>
  <sheetData>
    <row r="1" spans="1:6" ht="29.1" customHeight="1" x14ac:dyDescent="0.2">
      <c r="A1" s="37" t="s">
        <v>0</v>
      </c>
      <c r="B1" s="37"/>
      <c r="C1" s="37"/>
      <c r="D1" s="37"/>
      <c r="E1" s="37"/>
      <c r="F1" s="37"/>
    </row>
    <row r="2" spans="1:6" ht="21.75" customHeight="1" x14ac:dyDescent="0.2">
      <c r="A2" s="37" t="s">
        <v>83</v>
      </c>
      <c r="B2" s="37"/>
      <c r="C2" s="37"/>
      <c r="D2" s="37"/>
      <c r="E2" s="37"/>
      <c r="F2" s="37"/>
    </row>
    <row r="3" spans="1:6" ht="21.75" customHeight="1" x14ac:dyDescent="0.2">
      <c r="A3" s="37" t="s">
        <v>2</v>
      </c>
      <c r="B3" s="37"/>
      <c r="C3" s="37"/>
      <c r="D3" s="37"/>
      <c r="E3" s="37"/>
      <c r="F3" s="37"/>
    </row>
    <row r="4" spans="1:6" ht="14.45" customHeight="1" x14ac:dyDescent="0.2"/>
    <row r="5" spans="1:6" ht="29.1" customHeight="1" x14ac:dyDescent="0.2">
      <c r="A5" s="1" t="s">
        <v>159</v>
      </c>
      <c r="B5" s="44" t="s">
        <v>98</v>
      </c>
      <c r="C5" s="44"/>
      <c r="D5" s="44"/>
      <c r="E5" s="44"/>
      <c r="F5" s="44"/>
    </row>
    <row r="6" spans="1:6" ht="14.45" customHeight="1" x14ac:dyDescent="0.2">
      <c r="D6" s="2" t="s">
        <v>101</v>
      </c>
      <c r="F6" s="2" t="s">
        <v>8</v>
      </c>
    </row>
    <row r="7" spans="1:6" ht="14.45" customHeight="1" x14ac:dyDescent="0.2">
      <c r="A7" s="42" t="s">
        <v>98</v>
      </c>
      <c r="B7" s="42"/>
      <c r="D7" s="4" t="s">
        <v>80</v>
      </c>
      <c r="F7" s="4" t="s">
        <v>80</v>
      </c>
    </row>
    <row r="8" spans="1:6" ht="21.75" customHeight="1" x14ac:dyDescent="0.2">
      <c r="A8" s="46" t="s">
        <v>98</v>
      </c>
      <c r="B8" s="46"/>
      <c r="D8" s="23">
        <v>0</v>
      </c>
      <c r="E8" s="20"/>
      <c r="F8" s="23">
        <v>149779763</v>
      </c>
    </row>
    <row r="9" spans="1:6" ht="21.75" customHeight="1" x14ac:dyDescent="0.2">
      <c r="A9" s="38" t="s">
        <v>160</v>
      </c>
      <c r="B9" s="38"/>
      <c r="D9" s="19">
        <v>0</v>
      </c>
      <c r="E9" s="20"/>
      <c r="F9" s="19">
        <v>32366757</v>
      </c>
    </row>
    <row r="10" spans="1:6" ht="21.75" customHeight="1" x14ac:dyDescent="0.2">
      <c r="A10" s="45" t="s">
        <v>161</v>
      </c>
      <c r="B10" s="45"/>
      <c r="D10" s="21">
        <v>1938439820</v>
      </c>
      <c r="E10" s="20"/>
      <c r="F10" s="21">
        <v>2617450323</v>
      </c>
    </row>
    <row r="11" spans="1:6" ht="21.75" customHeight="1" x14ac:dyDescent="0.2">
      <c r="A11" s="41" t="s">
        <v>40</v>
      </c>
      <c r="B11" s="41"/>
      <c r="D11" s="22">
        <f>SUM(D8:D10)</f>
        <v>1938439820</v>
      </c>
      <c r="E11" s="20"/>
      <c r="F11" s="22">
        <f>SUM(F8:F10)</f>
        <v>2799596843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1"/>
  <sheetViews>
    <sheetView rightToLeft="1" view="pageBreakPreview" zoomScaleNormal="100" zoomScaleSheetLayoutView="100" workbookViewId="0">
      <selection activeCell="Q14" sqref="Q14:S15"/>
    </sheetView>
  </sheetViews>
  <sheetFormatPr defaultRowHeight="12.75" x14ac:dyDescent="0.2"/>
  <cols>
    <col min="1" max="1" width="37.14062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0.71093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21.75" customHeight="1" x14ac:dyDescent="0.2">
      <c r="A2" s="37" t="s">
        <v>83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14.45" customHeight="1" x14ac:dyDescent="0.2"/>
    <row r="5" spans="1:19" ht="14.45" customHeight="1" x14ac:dyDescent="0.2">
      <c r="A5" s="44" t="s">
        <v>104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1:19" ht="14.45" customHeight="1" x14ac:dyDescent="0.2">
      <c r="A6" s="42" t="s">
        <v>42</v>
      </c>
      <c r="C6" s="42" t="s">
        <v>162</v>
      </c>
      <c r="D6" s="42"/>
      <c r="E6" s="42"/>
      <c r="F6" s="42"/>
      <c r="G6" s="42"/>
      <c r="I6" s="42" t="s">
        <v>101</v>
      </c>
      <c r="J6" s="42"/>
      <c r="K6" s="42"/>
      <c r="L6" s="42"/>
      <c r="M6" s="42"/>
      <c r="O6" s="42" t="s">
        <v>102</v>
      </c>
      <c r="P6" s="42"/>
      <c r="Q6" s="42"/>
      <c r="R6" s="42"/>
      <c r="S6" s="42"/>
    </row>
    <row r="7" spans="1:19" ht="29.1" customHeight="1" x14ac:dyDescent="0.2">
      <c r="A7" s="42"/>
      <c r="C7" s="13" t="s">
        <v>163</v>
      </c>
      <c r="D7" s="3"/>
      <c r="E7" s="13" t="s">
        <v>164</v>
      </c>
      <c r="F7" s="3"/>
      <c r="G7" s="13" t="s">
        <v>165</v>
      </c>
      <c r="I7" s="13" t="s">
        <v>166</v>
      </c>
      <c r="J7" s="3"/>
      <c r="K7" s="13" t="s">
        <v>167</v>
      </c>
      <c r="L7" s="3"/>
      <c r="M7" s="13" t="s">
        <v>168</v>
      </c>
      <c r="O7" s="13" t="s">
        <v>166</v>
      </c>
      <c r="P7" s="3"/>
      <c r="Q7" s="13" t="s">
        <v>167</v>
      </c>
      <c r="R7" s="3"/>
      <c r="S7" s="13" t="s">
        <v>168</v>
      </c>
    </row>
    <row r="8" spans="1:19" ht="21.75" customHeight="1" x14ac:dyDescent="0.2">
      <c r="A8" s="5" t="s">
        <v>107</v>
      </c>
      <c r="C8" s="5" t="s">
        <v>169</v>
      </c>
      <c r="E8" s="23">
        <v>31</v>
      </c>
      <c r="F8" s="20"/>
      <c r="G8" s="23">
        <v>370</v>
      </c>
      <c r="H8" s="20"/>
      <c r="I8" s="23">
        <v>0</v>
      </c>
      <c r="J8" s="20"/>
      <c r="K8" s="23">
        <v>0</v>
      </c>
      <c r="L8" s="20"/>
      <c r="M8" s="23">
        <v>0</v>
      </c>
      <c r="N8" s="20"/>
      <c r="O8" s="23">
        <v>11470</v>
      </c>
      <c r="P8" s="20"/>
      <c r="Q8" s="23">
        <v>0</v>
      </c>
      <c r="R8" s="20"/>
      <c r="S8" s="23">
        <f>O8+Q8</f>
        <v>11470</v>
      </c>
    </row>
    <row r="9" spans="1:19" ht="21.75" customHeight="1" x14ac:dyDescent="0.2">
      <c r="A9" s="7" t="s">
        <v>111</v>
      </c>
      <c r="C9" s="7" t="s">
        <v>170</v>
      </c>
      <c r="E9" s="17">
        <v>1000000</v>
      </c>
      <c r="F9" s="18"/>
      <c r="G9" s="17">
        <v>49</v>
      </c>
      <c r="H9" s="18"/>
      <c r="I9" s="17">
        <v>0</v>
      </c>
      <c r="J9" s="18"/>
      <c r="K9" s="17">
        <v>0</v>
      </c>
      <c r="L9" s="18"/>
      <c r="M9" s="17">
        <v>0</v>
      </c>
      <c r="N9" s="18"/>
      <c r="O9" s="17">
        <v>49000000</v>
      </c>
      <c r="P9" s="18"/>
      <c r="Q9" s="17">
        <v>0</v>
      </c>
      <c r="R9" s="18"/>
      <c r="S9" s="17">
        <f>O9+Q9</f>
        <v>49000000</v>
      </c>
    </row>
    <row r="10" spans="1:19" ht="21.75" customHeight="1" x14ac:dyDescent="0.2">
      <c r="A10" s="9" t="s">
        <v>204</v>
      </c>
      <c r="C10" s="7"/>
      <c r="E10" s="17"/>
      <c r="F10" s="18"/>
      <c r="G10" s="17"/>
      <c r="H10" s="18"/>
      <c r="I10" s="21">
        <v>0</v>
      </c>
      <c r="J10" s="18"/>
      <c r="K10" s="21">
        <v>0</v>
      </c>
      <c r="L10" s="18"/>
      <c r="M10" s="21">
        <v>0</v>
      </c>
      <c r="N10" s="18"/>
      <c r="O10" s="21">
        <v>32949585</v>
      </c>
      <c r="P10" s="18"/>
      <c r="Q10" s="21">
        <v>0</v>
      </c>
      <c r="R10" s="18"/>
      <c r="S10" s="17">
        <f>O10+Q10</f>
        <v>32949585</v>
      </c>
    </row>
    <row r="11" spans="1:19" ht="21.75" customHeight="1" x14ac:dyDescent="0.2">
      <c r="A11" s="10" t="s">
        <v>40</v>
      </c>
      <c r="C11" s="15"/>
      <c r="E11" s="17"/>
      <c r="F11" s="18"/>
      <c r="G11" s="17"/>
      <c r="H11" s="18"/>
      <c r="I11" s="22">
        <f>SUM(I8:I10)</f>
        <v>0</v>
      </c>
      <c r="J11" s="20"/>
      <c r="K11" s="22">
        <f>SUM(K8:K10)</f>
        <v>0</v>
      </c>
      <c r="L11" s="20"/>
      <c r="M11" s="22">
        <f>SUM(M8:M10)</f>
        <v>0</v>
      </c>
      <c r="N11" s="20"/>
      <c r="O11" s="22">
        <f>SUM(O8:O10)</f>
        <v>81961055</v>
      </c>
      <c r="P11" s="20"/>
      <c r="Q11" s="22">
        <f>SUM(Q8:Q10)</f>
        <v>0</v>
      </c>
      <c r="R11" s="20"/>
      <c r="S11" s="22">
        <f>SUM(S8:S10)</f>
        <v>81961055</v>
      </c>
    </row>
    <row r="12" spans="1:19" s="20" customFormat="1" x14ac:dyDescent="0.2"/>
    <row r="13" spans="1:19" s="20" customFormat="1" x14ac:dyDescent="0.2"/>
    <row r="14" spans="1:19" s="20" customFormat="1" x14ac:dyDescent="0.2"/>
    <row r="15" spans="1:19" s="20" customFormat="1" x14ac:dyDescent="0.2"/>
    <row r="16" spans="1:19" s="20" customFormat="1" x14ac:dyDescent="0.2"/>
    <row r="17" s="20" customFormat="1" x14ac:dyDescent="0.2"/>
    <row r="18" s="20" customFormat="1" x14ac:dyDescent="0.2"/>
    <row r="19" s="20" customFormat="1" x14ac:dyDescent="0.2"/>
    <row r="20" s="20" customFormat="1" x14ac:dyDescent="0.2"/>
    <row r="21" s="20" customFormat="1" x14ac:dyDescent="0.2"/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2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view="pageBreakPreview" zoomScaleNormal="100" zoomScaleSheetLayoutView="100" workbookViewId="0">
      <selection activeCell="E19" sqref="E19"/>
    </sheetView>
  </sheetViews>
  <sheetFormatPr defaultRowHeight="12.75" x14ac:dyDescent="0.2"/>
  <cols>
    <col min="1" max="1" width="9.85546875" bestFit="1" customWidth="1"/>
    <col min="2" max="2" width="1.28515625" customWidth="1"/>
    <col min="3" max="3" width="15.140625" bestFit="1" customWidth="1"/>
    <col min="4" max="4" width="1.28515625" customWidth="1"/>
    <col min="5" max="5" width="32.7109375" bestFit="1" customWidth="1"/>
    <col min="6" max="6" width="1.28515625" customWidth="1"/>
    <col min="7" max="7" width="19" bestFit="1" customWidth="1"/>
    <col min="8" max="8" width="1.28515625" customWidth="1"/>
    <col min="9" max="9" width="21.7109375" bestFit="1" customWidth="1"/>
    <col min="10" max="10" width="1.28515625" customWidth="1"/>
    <col min="11" max="11" width="21.7109375" bestFit="1" customWidth="1"/>
    <col min="12" max="12" width="0.28515625" customWidth="1"/>
  </cols>
  <sheetData>
    <row r="1" spans="1:11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1.75" customHeight="1" x14ac:dyDescent="0.2">
      <c r="A2" s="37" t="s">
        <v>83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4.45" customHeight="1" x14ac:dyDescent="0.2"/>
    <row r="5" spans="1:11" ht="14.45" customHeight="1" x14ac:dyDescent="0.2">
      <c r="A5" s="44" t="s">
        <v>116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ht="14.45" customHeight="1" x14ac:dyDescent="0.2">
      <c r="I6" s="2" t="s">
        <v>101</v>
      </c>
      <c r="K6" s="2" t="s">
        <v>102</v>
      </c>
    </row>
    <row r="7" spans="1:11" ht="29.1" customHeight="1" x14ac:dyDescent="0.2">
      <c r="A7" s="2" t="s">
        <v>171</v>
      </c>
      <c r="C7" s="12" t="s">
        <v>172</v>
      </c>
      <c r="E7" s="12" t="s">
        <v>173</v>
      </c>
      <c r="G7" s="12" t="s">
        <v>174</v>
      </c>
      <c r="I7" s="13" t="s">
        <v>175</v>
      </c>
      <c r="K7" s="13" t="s">
        <v>175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23"/>
  <sheetViews>
    <sheetView rightToLeft="1" view="pageBreakPreview" zoomScaleNormal="100" zoomScaleSheetLayoutView="100" workbookViewId="0">
      <selection activeCell="T30" sqref="T30"/>
    </sheetView>
  </sheetViews>
  <sheetFormatPr defaultRowHeight="12.75" x14ac:dyDescent="0.2"/>
  <cols>
    <col min="1" max="1" width="28.7109375" bestFit="1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6" width="1.28515625" customWidth="1"/>
    <col min="7" max="7" width="18.7109375" bestFit="1" customWidth="1"/>
    <col min="8" max="8" width="1.28515625" customWidth="1"/>
    <col min="9" max="9" width="10" bestFit="1" customWidth="1"/>
    <col min="10" max="10" width="1.28515625" customWidth="1"/>
    <col min="11" max="11" width="10.85546875" bestFit="1" customWidth="1"/>
    <col min="12" max="12" width="1.28515625" customWidth="1"/>
    <col min="13" max="13" width="11.28515625" bestFit="1" customWidth="1"/>
    <col min="14" max="14" width="1.28515625" customWidth="1"/>
    <col min="15" max="15" width="17.7109375" bestFit="1" customWidth="1"/>
    <col min="16" max="16" width="1.28515625" customWidth="1"/>
    <col min="17" max="17" width="10.85546875" bestFit="1" customWidth="1"/>
    <col min="18" max="18" width="1.28515625" customWidth="1"/>
    <col min="19" max="19" width="18.7109375" bestFit="1" customWidth="1"/>
  </cols>
  <sheetData>
    <row r="1" spans="1:19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21.75" customHeight="1" x14ac:dyDescent="0.2">
      <c r="A2" s="37" t="s">
        <v>83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14.45" customHeight="1" x14ac:dyDescent="0.2"/>
    <row r="5" spans="1:19" ht="14.45" customHeight="1" x14ac:dyDescent="0.2">
      <c r="A5" s="44" t="s">
        <v>176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1:19" ht="14.45" customHeight="1" x14ac:dyDescent="0.2">
      <c r="A6" s="42" t="s">
        <v>86</v>
      </c>
      <c r="I6" s="42" t="s">
        <v>101</v>
      </c>
      <c r="J6" s="42"/>
      <c r="K6" s="42"/>
      <c r="L6" s="42"/>
      <c r="M6" s="42"/>
      <c r="O6" s="42" t="s">
        <v>102</v>
      </c>
      <c r="P6" s="42"/>
      <c r="Q6" s="42"/>
      <c r="R6" s="42"/>
      <c r="S6" s="42"/>
    </row>
    <row r="7" spans="1:19" ht="36.75" customHeight="1" x14ac:dyDescent="0.2">
      <c r="A7" s="42"/>
      <c r="C7" s="12" t="s">
        <v>177</v>
      </c>
      <c r="E7" s="53" t="s">
        <v>67</v>
      </c>
      <c r="F7" s="53"/>
      <c r="G7" s="12" t="s">
        <v>178</v>
      </c>
      <c r="I7" s="13" t="s">
        <v>179</v>
      </c>
      <c r="J7" s="3"/>
      <c r="K7" s="13" t="s">
        <v>167</v>
      </c>
      <c r="L7" s="3"/>
      <c r="M7" s="13" t="s">
        <v>180</v>
      </c>
      <c r="O7" s="13" t="s">
        <v>179</v>
      </c>
      <c r="P7" s="3"/>
      <c r="Q7" s="13" t="s">
        <v>167</v>
      </c>
      <c r="R7" s="3"/>
      <c r="S7" s="13" t="s">
        <v>180</v>
      </c>
    </row>
    <row r="8" spans="1:19" ht="21.75" customHeight="1" x14ac:dyDescent="0.2">
      <c r="A8" s="5" t="s">
        <v>129</v>
      </c>
      <c r="C8" s="3"/>
      <c r="E8" s="5" t="s">
        <v>181</v>
      </c>
      <c r="F8" s="3"/>
      <c r="G8" s="6">
        <v>23</v>
      </c>
      <c r="I8" s="23">
        <v>0</v>
      </c>
      <c r="J8" s="20"/>
      <c r="K8" s="23">
        <v>0</v>
      </c>
      <c r="L8" s="20"/>
      <c r="M8" s="23">
        <f>I8+K8</f>
        <v>0</v>
      </c>
      <c r="N8" s="20"/>
      <c r="O8" s="23">
        <v>18514793873</v>
      </c>
      <c r="P8" s="20"/>
      <c r="Q8" s="23">
        <v>0</v>
      </c>
      <c r="R8" s="20"/>
      <c r="S8" s="23">
        <f>O8+Q8</f>
        <v>18514793873</v>
      </c>
    </row>
    <row r="9" spans="1:19" ht="21.75" customHeight="1" x14ac:dyDescent="0.2">
      <c r="A9" s="7" t="s">
        <v>128</v>
      </c>
      <c r="E9" s="7" t="s">
        <v>182</v>
      </c>
      <c r="G9" s="8">
        <v>23</v>
      </c>
      <c r="I9" s="19">
        <v>0</v>
      </c>
      <c r="J9" s="20"/>
      <c r="K9" s="19">
        <v>0</v>
      </c>
      <c r="L9" s="20"/>
      <c r="M9" s="19">
        <f>I9+K9</f>
        <v>0</v>
      </c>
      <c r="N9" s="20"/>
      <c r="O9" s="19">
        <v>21995462771</v>
      </c>
      <c r="P9" s="20"/>
      <c r="Q9" s="19">
        <v>0</v>
      </c>
      <c r="R9" s="20"/>
      <c r="S9" s="19">
        <f>O9+Q9</f>
        <v>21995462771</v>
      </c>
    </row>
    <row r="10" spans="1:19" ht="21.75" customHeight="1" x14ac:dyDescent="0.2">
      <c r="A10" s="7" t="s">
        <v>125</v>
      </c>
      <c r="E10" s="7" t="s">
        <v>183</v>
      </c>
      <c r="G10" s="8">
        <v>18</v>
      </c>
      <c r="I10" s="19">
        <v>0</v>
      </c>
      <c r="J10" s="20"/>
      <c r="K10" s="19">
        <v>0</v>
      </c>
      <c r="L10" s="20"/>
      <c r="M10" s="19">
        <f t="shared" ref="M10:M13" si="0">I10+K10</f>
        <v>0</v>
      </c>
      <c r="N10" s="20"/>
      <c r="O10" s="19">
        <v>14259428247</v>
      </c>
      <c r="P10" s="20"/>
      <c r="Q10" s="19">
        <v>0</v>
      </c>
      <c r="R10" s="20"/>
      <c r="S10" s="19">
        <f t="shared" ref="S10:S13" si="1">O10+Q10</f>
        <v>14259428247</v>
      </c>
    </row>
    <row r="11" spans="1:19" ht="21.75" customHeight="1" x14ac:dyDescent="0.2">
      <c r="A11" s="7" t="s">
        <v>124</v>
      </c>
      <c r="E11" s="7" t="s">
        <v>184</v>
      </c>
      <c r="G11" s="8">
        <v>19</v>
      </c>
      <c r="I11" s="19">
        <v>0</v>
      </c>
      <c r="J11" s="20"/>
      <c r="K11" s="19">
        <v>0</v>
      </c>
      <c r="L11" s="20"/>
      <c r="M11" s="19">
        <f t="shared" si="0"/>
        <v>0</v>
      </c>
      <c r="N11" s="20"/>
      <c r="O11" s="19">
        <v>68293282344</v>
      </c>
      <c r="P11" s="20"/>
      <c r="Q11" s="19">
        <v>0</v>
      </c>
      <c r="R11" s="20"/>
      <c r="S11" s="19">
        <f t="shared" si="1"/>
        <v>68293282344</v>
      </c>
    </row>
    <row r="12" spans="1:19" ht="21.75" customHeight="1" x14ac:dyDescent="0.2">
      <c r="A12" s="7" t="s">
        <v>123</v>
      </c>
      <c r="E12" s="7" t="s">
        <v>185</v>
      </c>
      <c r="G12" s="8">
        <v>19</v>
      </c>
      <c r="I12" s="19">
        <v>0</v>
      </c>
      <c r="J12" s="20"/>
      <c r="K12" s="19">
        <v>0</v>
      </c>
      <c r="L12" s="20"/>
      <c r="M12" s="19">
        <f t="shared" si="0"/>
        <v>0</v>
      </c>
      <c r="N12" s="20"/>
      <c r="O12" s="19">
        <v>24382209290</v>
      </c>
      <c r="P12" s="20"/>
      <c r="Q12" s="19">
        <v>0</v>
      </c>
      <c r="R12" s="20"/>
      <c r="S12" s="19">
        <f t="shared" si="1"/>
        <v>24382209290</v>
      </c>
    </row>
    <row r="13" spans="1:19" ht="21.75" customHeight="1" x14ac:dyDescent="0.2">
      <c r="A13" s="9" t="s">
        <v>122</v>
      </c>
      <c r="E13" s="7" t="s">
        <v>186</v>
      </c>
      <c r="G13" s="8">
        <v>19</v>
      </c>
      <c r="I13" s="21">
        <v>411</v>
      </c>
      <c r="J13" s="20"/>
      <c r="K13" s="21">
        <v>0</v>
      </c>
      <c r="L13" s="20"/>
      <c r="M13" s="19">
        <f t="shared" si="0"/>
        <v>411</v>
      </c>
      <c r="N13" s="20"/>
      <c r="O13" s="21">
        <v>23650060697</v>
      </c>
      <c r="P13" s="20"/>
      <c r="Q13" s="21">
        <v>0</v>
      </c>
      <c r="R13" s="20"/>
      <c r="S13" s="19">
        <f t="shared" si="1"/>
        <v>23650060697</v>
      </c>
    </row>
    <row r="14" spans="1:19" ht="21.75" customHeight="1" thickBot="1" x14ac:dyDescent="0.25">
      <c r="A14" s="10" t="s">
        <v>40</v>
      </c>
      <c r="C14" s="15"/>
      <c r="E14" s="15"/>
      <c r="G14" s="15"/>
      <c r="I14" s="22">
        <f>SUM(I8:I13)</f>
        <v>411</v>
      </c>
      <c r="J14" s="20"/>
      <c r="K14" s="22">
        <f>SUM(K8:K13)</f>
        <v>0</v>
      </c>
      <c r="L14" s="20"/>
      <c r="M14" s="22">
        <f>SUM(M8:M13)</f>
        <v>411</v>
      </c>
      <c r="N14" s="20"/>
      <c r="O14" s="22">
        <f>SUM(O8:O13)</f>
        <v>171095237222</v>
      </c>
      <c r="P14" s="20"/>
      <c r="Q14" s="22">
        <f>SUM(Q8:Q13)</f>
        <v>0</v>
      </c>
      <c r="R14" s="20"/>
      <c r="S14" s="22">
        <f>SUM(S8:S13)</f>
        <v>171095237222</v>
      </c>
    </row>
    <row r="15" spans="1:19" s="20" customFormat="1" x14ac:dyDescent="0.2"/>
    <row r="16" spans="1:19" s="20" customFormat="1" x14ac:dyDescent="0.2"/>
    <row r="17" s="20" customFormat="1" x14ac:dyDescent="0.2"/>
    <row r="18" s="20" customFormat="1" x14ac:dyDescent="0.2"/>
    <row r="19" s="20" customFormat="1" x14ac:dyDescent="0.2"/>
    <row r="20" s="20" customFormat="1" x14ac:dyDescent="0.2"/>
    <row r="21" s="20" customFormat="1" x14ac:dyDescent="0.2"/>
    <row r="22" s="20" customFormat="1" x14ac:dyDescent="0.2"/>
    <row r="23" s="20" customFormat="1" x14ac:dyDescent="0.2"/>
  </sheetData>
  <mergeCells count="8">
    <mergeCell ref="A1:S1"/>
    <mergeCell ref="A2:S2"/>
    <mergeCell ref="A3:S3"/>
    <mergeCell ref="A5:S5"/>
    <mergeCell ref="A6:A7"/>
    <mergeCell ref="I6:M6"/>
    <mergeCell ref="O6:S6"/>
    <mergeCell ref="E7:F7"/>
  </mergeCells>
  <pageMargins left="0.39" right="0.39" top="0.39" bottom="0.39" header="0" footer="0"/>
  <pageSetup scale="80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96FFF-414B-4932-B759-51F6F6DAB2E5}">
  <sheetPr>
    <pageSetUpPr fitToPage="1"/>
  </sheetPr>
  <dimension ref="A1:N21"/>
  <sheetViews>
    <sheetView rightToLeft="1" view="pageBreakPreview" zoomScaleNormal="100" zoomScaleSheetLayoutView="100" workbookViewId="0">
      <selection activeCell="A8" sqref="A8:A16"/>
    </sheetView>
  </sheetViews>
  <sheetFormatPr defaultRowHeight="12.75" x14ac:dyDescent="0.2"/>
  <cols>
    <col min="1" max="1" width="27.7109375" customWidth="1"/>
    <col min="2" max="2" width="1.28515625" customWidth="1"/>
    <col min="3" max="3" width="14.85546875" bestFit="1" customWidth="1"/>
    <col min="4" max="4" width="1.28515625" customWidth="1"/>
    <col min="5" max="5" width="11.85546875" bestFit="1" customWidth="1"/>
    <col min="6" max="6" width="1.28515625" customWidth="1"/>
    <col min="7" max="7" width="15" bestFit="1" customWidth="1"/>
    <col min="8" max="8" width="1.28515625" customWidth="1"/>
    <col min="9" max="9" width="15" bestFit="1" customWidth="1"/>
    <col min="10" max="10" width="1.28515625" customWidth="1"/>
    <col min="11" max="11" width="11.85546875" bestFit="1" customWidth="1"/>
    <col min="12" max="12" width="1.28515625" customWidth="1"/>
    <col min="13" max="13" width="14.85546875" bestFit="1" customWidth="1"/>
    <col min="14" max="14" width="0.28515625" customWidth="1"/>
  </cols>
  <sheetData>
    <row r="1" spans="1:13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75" customHeight="1" x14ac:dyDescent="0.2">
      <c r="A2" s="37" t="s">
        <v>83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14.45" customHeight="1" x14ac:dyDescent="0.2"/>
    <row r="5" spans="1:13" ht="14.45" customHeight="1" x14ac:dyDescent="0.2">
      <c r="A5" s="44" t="s">
        <v>187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ht="14.45" customHeight="1" x14ac:dyDescent="0.2">
      <c r="A6" s="48" t="s">
        <v>86</v>
      </c>
      <c r="C6" s="48" t="s">
        <v>101</v>
      </c>
      <c r="D6" s="48"/>
      <c r="E6" s="48"/>
      <c r="F6" s="48"/>
      <c r="G6" s="48"/>
      <c r="I6" s="48" t="s">
        <v>102</v>
      </c>
      <c r="J6" s="48"/>
      <c r="K6" s="48"/>
      <c r="L6" s="48"/>
      <c r="M6" s="48"/>
    </row>
    <row r="7" spans="1:13" ht="29.1" customHeight="1" x14ac:dyDescent="0.2">
      <c r="A7" s="48"/>
      <c r="C7" s="60" t="s">
        <v>179</v>
      </c>
      <c r="D7" s="3"/>
      <c r="E7" s="60" t="s">
        <v>167</v>
      </c>
      <c r="F7" s="3"/>
      <c r="G7" s="60" t="s">
        <v>180</v>
      </c>
      <c r="I7" s="60" t="s">
        <v>179</v>
      </c>
      <c r="J7" s="3"/>
      <c r="K7" s="60" t="s">
        <v>167</v>
      </c>
      <c r="L7" s="3"/>
      <c r="M7" s="60" t="s">
        <v>180</v>
      </c>
    </row>
    <row r="8" spans="1:13" ht="21.75" customHeight="1" x14ac:dyDescent="0.2">
      <c r="A8" s="70" t="s">
        <v>207</v>
      </c>
      <c r="C8" s="61">
        <v>337554</v>
      </c>
      <c r="E8" s="61">
        <v>0</v>
      </c>
      <c r="G8" s="61">
        <v>337554</v>
      </c>
      <c r="I8" s="61">
        <v>4677173476</v>
      </c>
      <c r="K8" s="61">
        <v>0</v>
      </c>
      <c r="M8" s="61">
        <v>4677173476</v>
      </c>
    </row>
    <row r="9" spans="1:13" ht="21.75" customHeight="1" x14ac:dyDescent="0.2">
      <c r="A9" s="71" t="s">
        <v>208</v>
      </c>
      <c r="C9" s="15">
        <v>-16913</v>
      </c>
      <c r="E9" s="15">
        <v>0</v>
      </c>
      <c r="G9" s="15">
        <v>-16913</v>
      </c>
      <c r="I9" s="15">
        <v>23320325449</v>
      </c>
      <c r="K9" s="15">
        <v>0</v>
      </c>
      <c r="M9" s="15">
        <v>23320325449</v>
      </c>
    </row>
    <row r="10" spans="1:13" ht="21.75" customHeight="1" x14ac:dyDescent="0.2">
      <c r="A10" s="71" t="s">
        <v>209</v>
      </c>
      <c r="C10" s="15">
        <v>161348216</v>
      </c>
      <c r="E10" s="15">
        <v>-7709862</v>
      </c>
      <c r="G10" s="15">
        <v>153638354</v>
      </c>
      <c r="I10" s="15">
        <v>7611446146</v>
      </c>
      <c r="K10" s="15">
        <v>0</v>
      </c>
      <c r="M10" s="15">
        <v>7611446146</v>
      </c>
    </row>
    <row r="11" spans="1:13" ht="21.75" customHeight="1" x14ac:dyDescent="0.2">
      <c r="A11" s="71" t="s">
        <v>210</v>
      </c>
      <c r="C11" s="15">
        <v>9974</v>
      </c>
      <c r="E11" s="15">
        <v>0</v>
      </c>
      <c r="G11" s="15">
        <v>9974</v>
      </c>
      <c r="I11" s="15">
        <v>356497</v>
      </c>
      <c r="K11" s="15">
        <v>0</v>
      </c>
      <c r="M11" s="15">
        <v>356497</v>
      </c>
    </row>
    <row r="12" spans="1:13" ht="21.75" customHeight="1" x14ac:dyDescent="0.2">
      <c r="A12" s="71" t="s">
        <v>211</v>
      </c>
      <c r="C12" s="15">
        <v>28753</v>
      </c>
      <c r="E12" s="15">
        <v>0</v>
      </c>
      <c r="G12" s="15">
        <v>28753</v>
      </c>
      <c r="I12" s="15">
        <v>305930</v>
      </c>
      <c r="K12" s="15">
        <v>0</v>
      </c>
      <c r="M12" s="15">
        <v>305930</v>
      </c>
    </row>
    <row r="13" spans="1:13" ht="21.75" customHeight="1" x14ac:dyDescent="0.2">
      <c r="A13" s="71" t="s">
        <v>212</v>
      </c>
      <c r="C13" s="15">
        <v>115029</v>
      </c>
      <c r="E13" s="15">
        <v>0</v>
      </c>
      <c r="G13" s="15">
        <v>115029</v>
      </c>
      <c r="I13" s="15">
        <v>8611486</v>
      </c>
      <c r="K13" s="15">
        <v>0</v>
      </c>
      <c r="M13" s="15">
        <v>8611486</v>
      </c>
    </row>
    <row r="14" spans="1:13" ht="21.75" customHeight="1" x14ac:dyDescent="0.2">
      <c r="A14" s="71" t="s">
        <v>213</v>
      </c>
      <c r="C14" s="15">
        <v>20459</v>
      </c>
      <c r="E14" s="15">
        <v>0</v>
      </c>
      <c r="G14" s="15">
        <v>20459</v>
      </c>
      <c r="I14" s="15">
        <v>41760</v>
      </c>
      <c r="K14" s="15">
        <v>0</v>
      </c>
      <c r="M14" s="15">
        <v>41760</v>
      </c>
    </row>
    <row r="15" spans="1:13" ht="21.75" customHeight="1" x14ac:dyDescent="0.2">
      <c r="A15" s="71" t="s">
        <v>214</v>
      </c>
      <c r="C15" s="15">
        <v>4709864740</v>
      </c>
      <c r="E15" s="15">
        <v>-26295180</v>
      </c>
      <c r="G15" s="15">
        <v>4683569560</v>
      </c>
      <c r="I15" s="15">
        <v>42721292115</v>
      </c>
      <c r="K15" s="15">
        <v>0</v>
      </c>
      <c r="M15" s="15">
        <v>42721292115</v>
      </c>
    </row>
    <row r="16" spans="1:13" ht="21.75" customHeight="1" x14ac:dyDescent="0.2">
      <c r="A16" s="71" t="s">
        <v>215</v>
      </c>
      <c r="C16" s="15">
        <v>543622</v>
      </c>
      <c r="E16" s="15">
        <v>0</v>
      </c>
      <c r="G16" s="67">
        <v>543622</v>
      </c>
      <c r="I16" s="15">
        <v>7296871091</v>
      </c>
      <c r="K16" s="15">
        <v>0</v>
      </c>
      <c r="M16" s="67">
        <v>7296871091</v>
      </c>
    </row>
    <row r="17" spans="1:14" ht="21.75" customHeight="1" thickBot="1" x14ac:dyDescent="0.25">
      <c r="A17" s="10" t="s">
        <v>40</v>
      </c>
      <c r="C17" s="11">
        <f>SUM(C8:C16)</f>
        <v>4872251434</v>
      </c>
      <c r="E17" s="11">
        <f>SUM(E8:E16)</f>
        <v>-34005042</v>
      </c>
      <c r="G17" s="11">
        <f>SUM(G8:G16)</f>
        <v>4838246392</v>
      </c>
      <c r="I17" s="11">
        <f>SUM(I8:I16)</f>
        <v>85636423950</v>
      </c>
      <c r="K17" s="11">
        <f>SUM(K8:K16)</f>
        <v>0</v>
      </c>
      <c r="M17" s="11">
        <f>SUM(M8:M16)</f>
        <v>85636423950</v>
      </c>
    </row>
    <row r="18" spans="1:14" ht="13.5" thickTop="1" x14ac:dyDescent="0.2"/>
    <row r="19" spans="1:14" x14ac:dyDescent="0.2"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</row>
    <row r="20" spans="1:14" x14ac:dyDescent="0.2">
      <c r="C20" s="68"/>
      <c r="D20" s="68"/>
      <c r="E20" s="68"/>
      <c r="F20" s="68"/>
      <c r="G20" s="68"/>
      <c r="H20" s="68"/>
      <c r="I20" s="68"/>
      <c r="J20" s="69"/>
      <c r="K20" s="68"/>
      <c r="L20" s="69"/>
      <c r="M20" s="69"/>
    </row>
    <row r="21" spans="1:14" x14ac:dyDescent="0.2"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48"/>
  <sheetViews>
    <sheetView rightToLeft="1" view="pageBreakPreview" topLeftCell="A10" zoomScaleNormal="100" zoomScaleSheetLayoutView="100" workbookViewId="0">
      <selection activeCell="G26" sqref="G26:Q42"/>
    </sheetView>
  </sheetViews>
  <sheetFormatPr defaultRowHeight="12.75" x14ac:dyDescent="0.2"/>
  <cols>
    <col min="1" max="1" width="28.7109375" bestFit="1" customWidth="1"/>
    <col min="2" max="2" width="1.28515625" customWidth="1"/>
    <col min="3" max="3" width="5.5703125" bestFit="1" customWidth="1"/>
    <col min="4" max="4" width="1.28515625" customWidth="1"/>
    <col min="5" max="5" width="15.5703125" bestFit="1" customWidth="1"/>
    <col min="6" max="6" width="1.28515625" customWidth="1"/>
    <col min="7" max="7" width="11.28515625" bestFit="1" customWidth="1"/>
    <col min="8" max="8" width="1.28515625" customWidth="1"/>
    <col min="9" max="9" width="22" bestFit="1" customWidth="1"/>
    <col min="10" max="10" width="1.28515625" customWidth="1"/>
    <col min="11" max="11" width="15.28515625" bestFit="1" customWidth="1"/>
    <col min="12" max="12" width="1.28515625" customWidth="1"/>
    <col min="13" max="13" width="22.140625" bestFit="1" customWidth="1"/>
    <col min="14" max="14" width="1.28515625" customWidth="1"/>
    <col min="15" max="15" width="22.140625" bestFit="1" customWidth="1"/>
    <col min="16" max="16" width="1.28515625" customWidth="1"/>
    <col min="17" max="17" width="22" bestFit="1" customWidth="1"/>
    <col min="18" max="18" width="0.28515625" customWidth="1"/>
  </cols>
  <sheetData>
    <row r="1" spans="1:17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1.75" customHeight="1" x14ac:dyDescent="0.2">
      <c r="A2" s="37" t="s">
        <v>83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4.45" customHeight="1" x14ac:dyDescent="0.2"/>
    <row r="5" spans="1:17" ht="14.45" customHeight="1" x14ac:dyDescent="0.2">
      <c r="A5" s="44" t="s">
        <v>188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7" ht="14.45" customHeight="1" x14ac:dyDescent="0.2">
      <c r="A6" s="42" t="s">
        <v>86</v>
      </c>
      <c r="C6" s="42" t="s">
        <v>101</v>
      </c>
      <c r="D6" s="42"/>
      <c r="E6" s="42"/>
      <c r="F6" s="42"/>
      <c r="G6" s="42"/>
      <c r="H6" s="42"/>
      <c r="I6" s="42"/>
      <c r="K6" s="42" t="s">
        <v>102</v>
      </c>
      <c r="L6" s="42"/>
      <c r="M6" s="42"/>
      <c r="N6" s="42"/>
      <c r="O6" s="42"/>
      <c r="P6" s="42"/>
      <c r="Q6" s="42"/>
    </row>
    <row r="7" spans="1:17" ht="29.1" customHeight="1" x14ac:dyDescent="0.2">
      <c r="A7" s="42"/>
      <c r="C7" s="13" t="s">
        <v>12</v>
      </c>
      <c r="D7" s="3"/>
      <c r="E7" s="13" t="s">
        <v>189</v>
      </c>
      <c r="F7" s="3"/>
      <c r="G7" s="13" t="s">
        <v>190</v>
      </c>
      <c r="H7" s="3"/>
      <c r="I7" s="13" t="s">
        <v>191</v>
      </c>
      <c r="K7" s="13" t="s">
        <v>12</v>
      </c>
      <c r="L7" s="3"/>
      <c r="M7" s="13" t="s">
        <v>189</v>
      </c>
      <c r="N7" s="3"/>
      <c r="O7" s="13" t="s">
        <v>190</v>
      </c>
      <c r="P7" s="3"/>
      <c r="Q7" s="13" t="s">
        <v>191</v>
      </c>
    </row>
    <row r="8" spans="1:17" ht="21.75" customHeight="1" x14ac:dyDescent="0.2">
      <c r="A8" s="5" t="s">
        <v>107</v>
      </c>
      <c r="C8" s="23">
        <v>0</v>
      </c>
      <c r="D8" s="20"/>
      <c r="E8" s="23">
        <v>0</v>
      </c>
      <c r="F8" s="20"/>
      <c r="G8" s="23">
        <v>0</v>
      </c>
      <c r="H8" s="20"/>
      <c r="I8" s="23">
        <v>0</v>
      </c>
      <c r="J8" s="20"/>
      <c r="K8" s="23">
        <v>31</v>
      </c>
      <c r="L8" s="20"/>
      <c r="M8" s="23">
        <v>264204</v>
      </c>
      <c r="N8" s="20"/>
      <c r="O8" s="23">
        <v>271457</v>
      </c>
      <c r="P8" s="20"/>
      <c r="Q8" s="23">
        <f>M8-O8</f>
        <v>-7253</v>
      </c>
    </row>
    <row r="9" spans="1:17" ht="21.75" customHeight="1" x14ac:dyDescent="0.2">
      <c r="A9" s="7" t="s">
        <v>108</v>
      </c>
      <c r="C9" s="19">
        <v>0</v>
      </c>
      <c r="D9" s="20"/>
      <c r="E9" s="19">
        <v>0</v>
      </c>
      <c r="F9" s="20"/>
      <c r="G9" s="19">
        <v>0</v>
      </c>
      <c r="H9" s="20"/>
      <c r="I9" s="19">
        <v>0</v>
      </c>
      <c r="J9" s="20"/>
      <c r="K9" s="19">
        <v>6674177</v>
      </c>
      <c r="L9" s="20"/>
      <c r="M9" s="19">
        <v>19881002120</v>
      </c>
      <c r="N9" s="20"/>
      <c r="O9" s="19">
        <v>19176913718</v>
      </c>
      <c r="P9" s="20"/>
      <c r="Q9" s="19">
        <f>M9-O9</f>
        <v>704088402</v>
      </c>
    </row>
    <row r="10" spans="1:17" ht="21.75" customHeight="1" x14ac:dyDescent="0.2">
      <c r="A10" s="7" t="s">
        <v>109</v>
      </c>
      <c r="C10" s="19">
        <v>0</v>
      </c>
      <c r="D10" s="20"/>
      <c r="E10" s="19">
        <v>0</v>
      </c>
      <c r="F10" s="20"/>
      <c r="G10" s="19">
        <v>0</v>
      </c>
      <c r="H10" s="20"/>
      <c r="I10" s="19">
        <v>0</v>
      </c>
      <c r="J10" s="20"/>
      <c r="K10" s="19">
        <v>5872209</v>
      </c>
      <c r="L10" s="20"/>
      <c r="M10" s="19">
        <v>19546740717</v>
      </c>
      <c r="N10" s="20"/>
      <c r="O10" s="19">
        <v>18742496695</v>
      </c>
      <c r="P10" s="20"/>
      <c r="Q10" s="19">
        <f t="shared" ref="Q10:Q23" si="0">M10-O10</f>
        <v>804244022</v>
      </c>
    </row>
    <row r="11" spans="1:17" ht="21.75" customHeight="1" x14ac:dyDescent="0.2">
      <c r="A11" s="7" t="s">
        <v>110</v>
      </c>
      <c r="C11" s="19">
        <v>0</v>
      </c>
      <c r="D11" s="20"/>
      <c r="E11" s="19">
        <v>0</v>
      </c>
      <c r="F11" s="20"/>
      <c r="G11" s="19">
        <v>0</v>
      </c>
      <c r="H11" s="20"/>
      <c r="I11" s="19">
        <v>0</v>
      </c>
      <c r="J11" s="20"/>
      <c r="K11" s="19">
        <v>3750000</v>
      </c>
      <c r="L11" s="20"/>
      <c r="M11" s="19">
        <v>11932749902</v>
      </c>
      <c r="N11" s="20"/>
      <c r="O11" s="19">
        <v>11894114504</v>
      </c>
      <c r="P11" s="20"/>
      <c r="Q11" s="19">
        <f>M11-O11</f>
        <v>38635398</v>
      </c>
    </row>
    <row r="12" spans="1:17" ht="21.75" customHeight="1" x14ac:dyDescent="0.2">
      <c r="A12" s="7" t="s">
        <v>111</v>
      </c>
      <c r="C12" s="19">
        <v>0</v>
      </c>
      <c r="D12" s="20"/>
      <c r="E12" s="19">
        <v>0</v>
      </c>
      <c r="F12" s="20"/>
      <c r="G12" s="19">
        <v>0</v>
      </c>
      <c r="H12" s="20"/>
      <c r="I12" s="19">
        <v>0</v>
      </c>
      <c r="J12" s="20"/>
      <c r="K12" s="19">
        <v>1000000</v>
      </c>
      <c r="L12" s="20"/>
      <c r="M12" s="19">
        <v>5169054840</v>
      </c>
      <c r="N12" s="20"/>
      <c r="O12" s="19">
        <v>5354140991</v>
      </c>
      <c r="P12" s="20"/>
      <c r="Q12" s="19">
        <f>M12-O12</f>
        <v>-185086151</v>
      </c>
    </row>
    <row r="13" spans="1:17" ht="21.75" customHeight="1" x14ac:dyDescent="0.2">
      <c r="A13" s="7" t="s">
        <v>112</v>
      </c>
      <c r="C13" s="19">
        <v>0</v>
      </c>
      <c r="D13" s="20"/>
      <c r="E13" s="19">
        <v>0</v>
      </c>
      <c r="F13" s="20"/>
      <c r="G13" s="19">
        <v>0</v>
      </c>
      <c r="H13" s="20"/>
      <c r="I13" s="19">
        <v>0</v>
      </c>
      <c r="J13" s="20"/>
      <c r="K13" s="19">
        <v>3250000</v>
      </c>
      <c r="L13" s="20"/>
      <c r="M13" s="19">
        <v>3178971938</v>
      </c>
      <c r="N13" s="20"/>
      <c r="O13" s="19">
        <v>3118516995</v>
      </c>
      <c r="P13" s="20"/>
      <c r="Q13" s="19">
        <f>M13-O13</f>
        <v>60454943</v>
      </c>
    </row>
    <row r="14" spans="1:17" ht="21.75" customHeight="1" x14ac:dyDescent="0.2">
      <c r="A14" s="7" t="s">
        <v>113</v>
      </c>
      <c r="C14" s="19">
        <v>0</v>
      </c>
      <c r="D14" s="20"/>
      <c r="E14" s="19">
        <v>0</v>
      </c>
      <c r="F14" s="20"/>
      <c r="G14" s="19">
        <v>0</v>
      </c>
      <c r="H14" s="20"/>
      <c r="I14" s="19">
        <v>0</v>
      </c>
      <c r="J14" s="20"/>
      <c r="K14" s="19">
        <v>750000</v>
      </c>
      <c r="L14" s="20"/>
      <c r="M14" s="19">
        <v>2399885242</v>
      </c>
      <c r="N14" s="20"/>
      <c r="O14" s="19">
        <v>2345987655</v>
      </c>
      <c r="P14" s="20"/>
      <c r="Q14" s="19">
        <f>M14-O14</f>
        <v>53897587</v>
      </c>
    </row>
    <row r="15" spans="1:17" ht="21.75" customHeight="1" x14ac:dyDescent="0.2">
      <c r="A15" s="7" t="s">
        <v>117</v>
      </c>
      <c r="C15" s="19">
        <v>0</v>
      </c>
      <c r="D15" s="20"/>
      <c r="E15" s="19">
        <v>0</v>
      </c>
      <c r="F15" s="20"/>
      <c r="G15" s="19">
        <v>0</v>
      </c>
      <c r="H15" s="20"/>
      <c r="I15" s="19">
        <v>0</v>
      </c>
      <c r="J15" s="20"/>
      <c r="K15" s="19">
        <v>577000</v>
      </c>
      <c r="L15" s="20"/>
      <c r="M15" s="19">
        <v>30480024372</v>
      </c>
      <c r="N15" s="20"/>
      <c r="O15" s="19">
        <v>29049077968</v>
      </c>
      <c r="P15" s="20"/>
      <c r="Q15" s="19">
        <f t="shared" si="0"/>
        <v>1430946404</v>
      </c>
    </row>
    <row r="16" spans="1:17" ht="21.75" customHeight="1" x14ac:dyDescent="0.2">
      <c r="A16" s="7" t="s">
        <v>122</v>
      </c>
      <c r="C16" s="19">
        <v>0</v>
      </c>
      <c r="D16" s="20"/>
      <c r="E16" s="19">
        <v>0</v>
      </c>
      <c r="F16" s="20"/>
      <c r="G16" s="19">
        <v>0</v>
      </c>
      <c r="H16" s="20"/>
      <c r="I16" s="19">
        <v>0</v>
      </c>
      <c r="J16" s="20"/>
      <c r="K16" s="19">
        <v>175000</v>
      </c>
      <c r="L16" s="20"/>
      <c r="M16" s="19">
        <v>174912343750</v>
      </c>
      <c r="N16" s="20"/>
      <c r="O16" s="19">
        <v>162488671875</v>
      </c>
      <c r="P16" s="20"/>
      <c r="Q16" s="19">
        <f t="shared" si="0"/>
        <v>12423671875</v>
      </c>
    </row>
    <row r="17" spans="1:17" ht="21.75" customHeight="1" x14ac:dyDescent="0.2">
      <c r="A17" s="7" t="s">
        <v>123</v>
      </c>
      <c r="C17" s="19">
        <v>0</v>
      </c>
      <c r="D17" s="20"/>
      <c r="E17" s="19">
        <v>0</v>
      </c>
      <c r="F17" s="20"/>
      <c r="G17" s="19">
        <v>0</v>
      </c>
      <c r="H17" s="20"/>
      <c r="I17" s="19">
        <v>0</v>
      </c>
      <c r="J17" s="20"/>
      <c r="K17" s="19">
        <v>185000</v>
      </c>
      <c r="L17" s="20"/>
      <c r="M17" s="19">
        <v>184907656250</v>
      </c>
      <c r="N17" s="20"/>
      <c r="O17" s="19">
        <v>172490484375</v>
      </c>
      <c r="P17" s="20"/>
      <c r="Q17" s="19">
        <f t="shared" si="0"/>
        <v>12417171875</v>
      </c>
    </row>
    <row r="18" spans="1:17" ht="21.75" customHeight="1" x14ac:dyDescent="0.2">
      <c r="A18" s="7" t="s">
        <v>124</v>
      </c>
      <c r="C18" s="19">
        <v>0</v>
      </c>
      <c r="D18" s="20"/>
      <c r="E18" s="19">
        <v>0</v>
      </c>
      <c r="F18" s="20"/>
      <c r="G18" s="19">
        <v>0</v>
      </c>
      <c r="H18" s="20"/>
      <c r="I18" s="19">
        <v>0</v>
      </c>
      <c r="J18" s="20"/>
      <c r="K18" s="19">
        <v>460000</v>
      </c>
      <c r="L18" s="20"/>
      <c r="M18" s="19">
        <v>459940000000</v>
      </c>
      <c r="N18" s="20"/>
      <c r="O18" s="19">
        <v>413924962500</v>
      </c>
      <c r="P18" s="20"/>
      <c r="Q18" s="19">
        <f t="shared" si="0"/>
        <v>46015037500</v>
      </c>
    </row>
    <row r="19" spans="1:17" ht="21.75" customHeight="1" x14ac:dyDescent="0.2">
      <c r="A19" s="7" t="s">
        <v>125</v>
      </c>
      <c r="C19" s="19">
        <v>0</v>
      </c>
      <c r="D19" s="20"/>
      <c r="E19" s="19">
        <v>0</v>
      </c>
      <c r="F19" s="20"/>
      <c r="G19" s="19">
        <v>0</v>
      </c>
      <c r="H19" s="20"/>
      <c r="I19" s="19">
        <v>0</v>
      </c>
      <c r="J19" s="20"/>
      <c r="K19" s="19">
        <v>100000</v>
      </c>
      <c r="L19" s="20"/>
      <c r="M19" s="19">
        <v>99953125000</v>
      </c>
      <c r="N19" s="20"/>
      <c r="O19" s="19">
        <v>95429400285</v>
      </c>
      <c r="P19" s="20"/>
      <c r="Q19" s="19">
        <f t="shared" si="0"/>
        <v>4523724715</v>
      </c>
    </row>
    <row r="20" spans="1:17" ht="21.75" customHeight="1" x14ac:dyDescent="0.2">
      <c r="A20" s="7" t="s">
        <v>126</v>
      </c>
      <c r="C20" s="19">
        <v>0</v>
      </c>
      <c r="D20" s="20"/>
      <c r="E20" s="19">
        <v>0</v>
      </c>
      <c r="F20" s="20"/>
      <c r="G20" s="19">
        <v>0</v>
      </c>
      <c r="H20" s="20"/>
      <c r="I20" s="19">
        <v>0</v>
      </c>
      <c r="J20" s="20"/>
      <c r="K20" s="19">
        <v>24462</v>
      </c>
      <c r="L20" s="20"/>
      <c r="M20" s="19">
        <v>24462000000</v>
      </c>
      <c r="N20" s="20"/>
      <c r="O20" s="19">
        <v>20470151404</v>
      </c>
      <c r="P20" s="20"/>
      <c r="Q20" s="19">
        <f t="shared" si="0"/>
        <v>3991848596</v>
      </c>
    </row>
    <row r="21" spans="1:17" ht="21.75" customHeight="1" x14ac:dyDescent="0.2">
      <c r="A21" s="7" t="s">
        <v>127</v>
      </c>
      <c r="C21" s="19">
        <v>0</v>
      </c>
      <c r="D21" s="20"/>
      <c r="E21" s="19">
        <v>0</v>
      </c>
      <c r="F21" s="20"/>
      <c r="G21" s="19">
        <v>0</v>
      </c>
      <c r="H21" s="20"/>
      <c r="I21" s="19">
        <v>0</v>
      </c>
      <c r="J21" s="20"/>
      <c r="K21" s="19">
        <v>36650</v>
      </c>
      <c r="L21" s="20"/>
      <c r="M21" s="19">
        <v>36650000000</v>
      </c>
      <c r="N21" s="20"/>
      <c r="O21" s="19">
        <v>31038865635</v>
      </c>
      <c r="P21" s="20"/>
      <c r="Q21" s="19">
        <f t="shared" si="0"/>
        <v>5611134365</v>
      </c>
    </row>
    <row r="22" spans="1:17" ht="21.75" customHeight="1" x14ac:dyDescent="0.2">
      <c r="A22" s="7" t="s">
        <v>128</v>
      </c>
      <c r="C22" s="19">
        <v>0</v>
      </c>
      <c r="D22" s="20"/>
      <c r="E22" s="19">
        <v>0</v>
      </c>
      <c r="F22" s="20"/>
      <c r="G22" s="19">
        <v>0</v>
      </c>
      <c r="H22" s="20"/>
      <c r="I22" s="19">
        <v>0</v>
      </c>
      <c r="J22" s="20"/>
      <c r="K22" s="19">
        <v>355000</v>
      </c>
      <c r="L22" s="20"/>
      <c r="M22" s="19">
        <v>329491440557</v>
      </c>
      <c r="N22" s="20"/>
      <c r="O22" s="19">
        <v>297240865326</v>
      </c>
      <c r="P22" s="20"/>
      <c r="Q22" s="19">
        <f t="shared" si="0"/>
        <v>32250575231</v>
      </c>
    </row>
    <row r="23" spans="1:17" ht="21.75" customHeight="1" x14ac:dyDescent="0.2">
      <c r="A23" s="9" t="s">
        <v>129</v>
      </c>
      <c r="C23" s="17">
        <v>0</v>
      </c>
      <c r="D23" s="20"/>
      <c r="E23" s="21">
        <v>0</v>
      </c>
      <c r="F23" s="20"/>
      <c r="G23" s="21">
        <v>0</v>
      </c>
      <c r="H23" s="20"/>
      <c r="I23" s="21">
        <v>0</v>
      </c>
      <c r="J23" s="20"/>
      <c r="K23" s="17">
        <v>100000</v>
      </c>
      <c r="L23" s="20"/>
      <c r="M23" s="21">
        <v>91254266500</v>
      </c>
      <c r="N23" s="20"/>
      <c r="O23" s="21">
        <v>98015562500</v>
      </c>
      <c r="P23" s="20"/>
      <c r="Q23" s="19">
        <f t="shared" si="0"/>
        <v>-6761296000</v>
      </c>
    </row>
    <row r="24" spans="1:17" ht="21.75" customHeight="1" thickBot="1" x14ac:dyDescent="0.25">
      <c r="A24" s="10" t="s">
        <v>40</v>
      </c>
      <c r="C24" s="17"/>
      <c r="D24" s="20"/>
      <c r="E24" s="22">
        <f>SUM(E8:E23)</f>
        <v>0</v>
      </c>
      <c r="F24" s="20"/>
      <c r="G24" s="22">
        <f>SUM(G8:G23)</f>
        <v>0</v>
      </c>
      <c r="H24" s="20"/>
      <c r="I24" s="22">
        <f>SUM(I8:I23)</f>
        <v>0</v>
      </c>
      <c r="J24" s="20"/>
      <c r="K24" s="17"/>
      <c r="L24" s="20"/>
      <c r="M24" s="22">
        <f>SUM(M8:M23)</f>
        <v>1494159525392</v>
      </c>
      <c r="N24" s="20"/>
      <c r="O24" s="22">
        <f>SUM(O8:O23)</f>
        <v>1380780483883</v>
      </c>
      <c r="P24" s="20"/>
      <c r="Q24" s="22">
        <f>SUM(Q8:Q23)</f>
        <v>113379041509</v>
      </c>
    </row>
    <row r="25" spans="1:17" ht="13.5" thickTop="1" x14ac:dyDescent="0.2"/>
    <row r="26" spans="1:17" x14ac:dyDescent="0.2">
      <c r="Q26" s="20"/>
    </row>
    <row r="27" spans="1:17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1:17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</row>
    <row r="29" spans="1:17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  <row r="30" spans="1:17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</row>
    <row r="31" spans="1:17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</row>
    <row r="32" spans="1:17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</row>
    <row r="33" spans="1:17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1:17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</row>
    <row r="35" spans="1:17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</row>
    <row r="36" spans="1:17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</row>
    <row r="37" spans="1:17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</row>
    <row r="38" spans="1:17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</row>
    <row r="39" spans="1:17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</row>
    <row r="40" spans="1:17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</row>
    <row r="41" spans="1:17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</row>
    <row r="42" spans="1:17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</row>
    <row r="43" spans="1:17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</row>
    <row r="44" spans="1:17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</row>
    <row r="45" spans="1:17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</row>
    <row r="46" spans="1:17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</row>
    <row r="47" spans="1:17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</row>
    <row r="48" spans="1:17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41"/>
  <sheetViews>
    <sheetView rightToLeft="1" view="pageBreakPreview" zoomScaleNormal="100" zoomScaleSheetLayoutView="100" workbookViewId="0">
      <selection activeCell="F34" sqref="F34:AC45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8" bestFit="1" customWidth="1"/>
    <col min="7" max="7" width="1.28515625" customWidth="1"/>
    <col min="8" max="8" width="17.42578125" bestFit="1" customWidth="1"/>
    <col min="9" max="9" width="1.28515625" customWidth="1"/>
    <col min="10" max="10" width="17.7109375" bestFit="1" customWidth="1"/>
    <col min="11" max="11" width="1.28515625" customWidth="1"/>
    <col min="12" max="12" width="9.5703125" bestFit="1" customWidth="1"/>
    <col min="13" max="13" width="1.28515625" customWidth="1"/>
    <col min="14" max="14" width="19" bestFit="1" customWidth="1"/>
    <col min="15" max="15" width="1.28515625" customWidth="1"/>
    <col min="16" max="16" width="5.5703125" bestFit="1" customWidth="1"/>
    <col min="17" max="17" width="1.28515625" customWidth="1"/>
    <col min="18" max="18" width="10.28515625" bestFit="1" customWidth="1"/>
    <col min="19" max="19" width="1.28515625" customWidth="1"/>
    <col min="20" max="20" width="9.7109375" bestFit="1" customWidth="1"/>
    <col min="21" max="21" width="1.28515625" customWidth="1"/>
    <col min="22" max="22" width="16.140625" bestFit="1" customWidth="1"/>
    <col min="23" max="23" width="1.28515625" customWidth="1"/>
    <col min="24" max="24" width="19.28515625" bestFit="1" customWidth="1"/>
    <col min="25" max="25" width="1.28515625" customWidth="1"/>
    <col min="26" max="26" width="19.2851562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</row>
    <row r="2" spans="1:28" ht="21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spans="1:28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</row>
    <row r="4" spans="1:28" ht="14.45" customHeight="1" x14ac:dyDescent="0.2">
      <c r="A4" s="1" t="s">
        <v>3</v>
      </c>
      <c r="B4" s="44" t="s">
        <v>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 ht="14.45" customHeight="1" x14ac:dyDescent="0.2">
      <c r="A5" s="44" t="s">
        <v>5</v>
      </c>
      <c r="B5" s="44"/>
      <c r="C5" s="44" t="s">
        <v>205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28" ht="14.45" customHeight="1" x14ac:dyDescent="0.2">
      <c r="F6" s="42" t="s">
        <v>6</v>
      </c>
      <c r="G6" s="42"/>
      <c r="H6" s="42"/>
      <c r="I6" s="42"/>
      <c r="J6" s="42"/>
      <c r="L6" s="42" t="s">
        <v>7</v>
      </c>
      <c r="M6" s="42"/>
      <c r="N6" s="42"/>
      <c r="O6" s="42"/>
      <c r="P6" s="42"/>
      <c r="Q6" s="42"/>
      <c r="R6" s="42"/>
      <c r="T6" s="42" t="s">
        <v>8</v>
      </c>
      <c r="U6" s="42"/>
      <c r="V6" s="42"/>
      <c r="W6" s="42"/>
      <c r="X6" s="42"/>
      <c r="Y6" s="42"/>
      <c r="Z6" s="42"/>
      <c r="AA6" s="42"/>
      <c r="AB6" s="42"/>
    </row>
    <row r="7" spans="1:28" ht="14.45" customHeight="1" x14ac:dyDescent="0.2">
      <c r="F7" s="3"/>
      <c r="G7" s="3"/>
      <c r="H7" s="3"/>
      <c r="I7" s="3"/>
      <c r="J7" s="3"/>
      <c r="L7" s="43" t="s">
        <v>9</v>
      </c>
      <c r="M7" s="43"/>
      <c r="N7" s="43"/>
      <c r="O7" s="3"/>
      <c r="P7" s="43" t="s">
        <v>10</v>
      </c>
      <c r="Q7" s="43"/>
      <c r="R7" s="43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42" t="s">
        <v>11</v>
      </c>
      <c r="B8" s="42"/>
      <c r="C8" s="42"/>
      <c r="E8" s="42" t="s">
        <v>12</v>
      </c>
      <c r="F8" s="42"/>
      <c r="H8" s="2" t="s">
        <v>13</v>
      </c>
      <c r="J8" s="2" t="s">
        <v>14</v>
      </c>
      <c r="L8" s="4" t="s">
        <v>12</v>
      </c>
      <c r="M8" s="3"/>
      <c r="N8" s="4" t="s">
        <v>13</v>
      </c>
      <c r="P8" s="4" t="s">
        <v>12</v>
      </c>
      <c r="Q8" s="3"/>
      <c r="R8" s="4" t="s">
        <v>15</v>
      </c>
      <c r="T8" s="2" t="s">
        <v>12</v>
      </c>
      <c r="V8" s="2" t="s">
        <v>16</v>
      </c>
      <c r="X8" s="2" t="s">
        <v>13</v>
      </c>
      <c r="Z8" s="2" t="s">
        <v>14</v>
      </c>
      <c r="AB8" s="2" t="s">
        <v>17</v>
      </c>
    </row>
    <row r="9" spans="1:28" ht="21.75" customHeight="1" x14ac:dyDescent="0.2">
      <c r="A9" s="38" t="s">
        <v>39</v>
      </c>
      <c r="B9" s="38"/>
      <c r="C9" s="38"/>
      <c r="E9" s="40">
        <v>36568</v>
      </c>
      <c r="F9" s="40"/>
      <c r="G9" s="18"/>
      <c r="H9" s="17">
        <v>904664410988</v>
      </c>
      <c r="I9" s="18"/>
      <c r="J9" s="17">
        <v>900309991279.552</v>
      </c>
      <c r="K9" s="18"/>
      <c r="L9" s="17">
        <v>148260</v>
      </c>
      <c r="M9" s="18"/>
      <c r="N9" s="17">
        <v>3465697479238.5</v>
      </c>
      <c r="O9" s="18"/>
      <c r="P9" s="17">
        <v>0</v>
      </c>
      <c r="Q9" s="18"/>
      <c r="R9" s="17">
        <v>0</v>
      </c>
      <c r="S9" s="18"/>
      <c r="T9" s="17">
        <v>184828</v>
      </c>
      <c r="U9" s="18"/>
      <c r="V9" s="17">
        <v>22782572</v>
      </c>
      <c r="W9" s="18"/>
      <c r="X9" s="17">
        <v>4370361890226</v>
      </c>
      <c r="Y9" s="18"/>
      <c r="Z9" s="17">
        <v>4200751160293.7202</v>
      </c>
      <c r="AB9" s="30">
        <f>Z9/4219324777022</f>
        <v>0.99559796467211303</v>
      </c>
    </row>
    <row r="10" spans="1:28" ht="21.75" customHeight="1" x14ac:dyDescent="0.2">
      <c r="A10" s="38" t="s">
        <v>18</v>
      </c>
      <c r="B10" s="38"/>
      <c r="C10" s="38"/>
      <c r="E10" s="40">
        <v>10000</v>
      </c>
      <c r="F10" s="40"/>
      <c r="G10" s="18"/>
      <c r="H10" s="17">
        <v>10109372</v>
      </c>
      <c r="I10" s="18"/>
      <c r="J10" s="17">
        <v>7193957.5</v>
      </c>
      <c r="K10" s="18"/>
      <c r="L10" s="17">
        <v>0</v>
      </c>
      <c r="M10" s="18"/>
      <c r="N10" s="17">
        <v>0</v>
      </c>
      <c r="O10" s="18"/>
      <c r="P10" s="17">
        <v>0</v>
      </c>
      <c r="Q10" s="18"/>
      <c r="R10" s="17">
        <v>0</v>
      </c>
      <c r="S10" s="18"/>
      <c r="T10" s="17">
        <v>10000</v>
      </c>
      <c r="U10" s="18"/>
      <c r="V10" s="17">
        <v>725</v>
      </c>
      <c r="W10" s="18"/>
      <c r="X10" s="17">
        <v>10109372</v>
      </c>
      <c r="Y10" s="18"/>
      <c r="Z10" s="17">
        <v>7193957.5</v>
      </c>
      <c r="AB10" s="30">
        <f>Z10/4219324777022</f>
        <v>1.7050020750186233E-6</v>
      </c>
    </row>
    <row r="11" spans="1:28" ht="21.75" customHeight="1" x14ac:dyDescent="0.2">
      <c r="A11" s="38" t="s">
        <v>19</v>
      </c>
      <c r="B11" s="38"/>
      <c r="C11" s="38"/>
      <c r="E11" s="40">
        <v>10000</v>
      </c>
      <c r="F11" s="40"/>
      <c r="G11" s="18"/>
      <c r="H11" s="17">
        <v>9608908</v>
      </c>
      <c r="I11" s="18"/>
      <c r="J11" s="17">
        <v>9625019</v>
      </c>
      <c r="K11" s="18"/>
      <c r="L11" s="17">
        <v>0</v>
      </c>
      <c r="M11" s="18"/>
      <c r="N11" s="17">
        <v>0</v>
      </c>
      <c r="O11" s="18"/>
      <c r="P11" s="17">
        <v>0</v>
      </c>
      <c r="Q11" s="18"/>
      <c r="R11" s="17">
        <v>0</v>
      </c>
      <c r="S11" s="18"/>
      <c r="T11" s="17">
        <v>10000</v>
      </c>
      <c r="U11" s="18"/>
      <c r="V11" s="17">
        <v>970</v>
      </c>
      <c r="W11" s="18"/>
      <c r="X11" s="17">
        <v>9608908</v>
      </c>
      <c r="Y11" s="18"/>
      <c r="Z11" s="17">
        <v>9625019</v>
      </c>
      <c r="AB11" s="30">
        <f t="shared" ref="AB11:AB30" si="0">Z11/4219324777022</f>
        <v>2.2811751900249166E-6</v>
      </c>
    </row>
    <row r="12" spans="1:28" ht="21.75" customHeight="1" x14ac:dyDescent="0.2">
      <c r="A12" s="38" t="s">
        <v>20</v>
      </c>
      <c r="B12" s="38"/>
      <c r="C12" s="38"/>
      <c r="E12" s="40">
        <v>10000</v>
      </c>
      <c r="F12" s="40"/>
      <c r="G12" s="18"/>
      <c r="H12" s="17">
        <v>10109372</v>
      </c>
      <c r="I12" s="18"/>
      <c r="J12" s="17">
        <v>4276683.7</v>
      </c>
      <c r="K12" s="18"/>
      <c r="L12" s="17">
        <v>0</v>
      </c>
      <c r="M12" s="18"/>
      <c r="N12" s="17">
        <v>0</v>
      </c>
      <c r="O12" s="18"/>
      <c r="P12" s="17">
        <v>0</v>
      </c>
      <c r="Q12" s="18"/>
      <c r="R12" s="17">
        <v>0</v>
      </c>
      <c r="S12" s="18"/>
      <c r="T12" s="17">
        <v>10000</v>
      </c>
      <c r="U12" s="18"/>
      <c r="V12" s="17">
        <v>431</v>
      </c>
      <c r="W12" s="18"/>
      <c r="X12" s="17">
        <v>10109372</v>
      </c>
      <c r="Y12" s="18"/>
      <c r="Z12" s="17">
        <v>4276683.7</v>
      </c>
      <c r="AB12" s="30">
        <f t="shared" si="0"/>
        <v>1.0135943370110712E-6</v>
      </c>
    </row>
    <row r="13" spans="1:28" ht="21.75" customHeight="1" x14ac:dyDescent="0.2">
      <c r="A13" s="38" t="s">
        <v>21</v>
      </c>
      <c r="B13" s="38"/>
      <c r="C13" s="38"/>
      <c r="E13" s="40">
        <v>10000</v>
      </c>
      <c r="F13" s="40"/>
      <c r="G13" s="18"/>
      <c r="H13" s="17">
        <v>12411506</v>
      </c>
      <c r="I13" s="18"/>
      <c r="J13" s="17">
        <v>4286606.4000000004</v>
      </c>
      <c r="K13" s="18"/>
      <c r="L13" s="17">
        <v>0</v>
      </c>
      <c r="M13" s="18"/>
      <c r="N13" s="17">
        <v>0</v>
      </c>
      <c r="O13" s="18"/>
      <c r="P13" s="17">
        <v>0</v>
      </c>
      <c r="Q13" s="18"/>
      <c r="R13" s="17">
        <v>0</v>
      </c>
      <c r="S13" s="18"/>
      <c r="T13" s="17">
        <v>10000</v>
      </c>
      <c r="U13" s="18"/>
      <c r="V13" s="17">
        <v>432</v>
      </c>
      <c r="W13" s="18"/>
      <c r="X13" s="17">
        <v>12411506</v>
      </c>
      <c r="Y13" s="18"/>
      <c r="Z13" s="17">
        <v>4286606.4000000004</v>
      </c>
      <c r="AB13" s="30">
        <f t="shared" si="0"/>
        <v>1.0159460640110971E-6</v>
      </c>
    </row>
    <row r="14" spans="1:28" ht="21.75" customHeight="1" x14ac:dyDescent="0.2">
      <c r="A14" s="38" t="s">
        <v>22</v>
      </c>
      <c r="B14" s="38"/>
      <c r="C14" s="38"/>
      <c r="E14" s="39">
        <v>10000</v>
      </c>
      <c r="F14" s="39"/>
      <c r="G14" s="20"/>
      <c r="H14" s="19">
        <v>11110300</v>
      </c>
      <c r="I14" s="20"/>
      <c r="J14" s="19">
        <v>11212651</v>
      </c>
      <c r="K14" s="20"/>
      <c r="L14" s="19">
        <v>0</v>
      </c>
      <c r="M14" s="20"/>
      <c r="N14" s="19">
        <v>0</v>
      </c>
      <c r="O14" s="20"/>
      <c r="P14" s="19">
        <v>0</v>
      </c>
      <c r="Q14" s="20"/>
      <c r="R14" s="19">
        <v>0</v>
      </c>
      <c r="S14" s="20"/>
      <c r="T14" s="19">
        <v>10000</v>
      </c>
      <c r="U14" s="20"/>
      <c r="V14" s="19">
        <v>1130</v>
      </c>
      <c r="W14" s="20"/>
      <c r="X14" s="19">
        <v>11110300</v>
      </c>
      <c r="Y14" s="20"/>
      <c r="Z14" s="19">
        <v>11212651</v>
      </c>
      <c r="AB14" s="30">
        <f t="shared" si="0"/>
        <v>2.6574515100290266E-6</v>
      </c>
    </row>
    <row r="15" spans="1:28" ht="21.75" customHeight="1" x14ac:dyDescent="0.2">
      <c r="A15" s="38" t="s">
        <v>23</v>
      </c>
      <c r="B15" s="38"/>
      <c r="C15" s="38"/>
      <c r="E15" s="39">
        <v>10000</v>
      </c>
      <c r="F15" s="39"/>
      <c r="G15" s="20"/>
      <c r="H15" s="19">
        <v>9608908</v>
      </c>
      <c r="I15" s="20"/>
      <c r="J15" s="19">
        <v>4256838.3</v>
      </c>
      <c r="K15" s="20"/>
      <c r="L15" s="19">
        <v>0</v>
      </c>
      <c r="M15" s="20"/>
      <c r="N15" s="19">
        <v>0</v>
      </c>
      <c r="O15" s="20"/>
      <c r="P15" s="19">
        <v>0</v>
      </c>
      <c r="Q15" s="20"/>
      <c r="R15" s="19">
        <v>0</v>
      </c>
      <c r="S15" s="20"/>
      <c r="T15" s="19">
        <v>10000</v>
      </c>
      <c r="U15" s="20"/>
      <c r="V15" s="19">
        <v>429</v>
      </c>
      <c r="W15" s="20"/>
      <c r="X15" s="19">
        <v>9608908</v>
      </c>
      <c r="Y15" s="20"/>
      <c r="Z15" s="19">
        <v>4256838.3</v>
      </c>
      <c r="AB15" s="30">
        <f t="shared" si="0"/>
        <v>1.0088908830110197E-6</v>
      </c>
    </row>
    <row r="16" spans="1:28" ht="21.75" customHeight="1" x14ac:dyDescent="0.2">
      <c r="A16" s="38" t="s">
        <v>24</v>
      </c>
      <c r="B16" s="38"/>
      <c r="C16" s="38"/>
      <c r="E16" s="39">
        <v>10000</v>
      </c>
      <c r="F16" s="39"/>
      <c r="G16" s="20"/>
      <c r="H16" s="19">
        <v>7607052</v>
      </c>
      <c r="I16" s="20"/>
      <c r="J16" s="19">
        <v>4256838.3</v>
      </c>
      <c r="K16" s="20"/>
      <c r="L16" s="19">
        <v>0</v>
      </c>
      <c r="M16" s="20"/>
      <c r="N16" s="19">
        <v>0</v>
      </c>
      <c r="O16" s="20"/>
      <c r="P16" s="19">
        <v>0</v>
      </c>
      <c r="Q16" s="20"/>
      <c r="R16" s="19">
        <v>0</v>
      </c>
      <c r="S16" s="20"/>
      <c r="T16" s="19">
        <v>10000</v>
      </c>
      <c r="U16" s="20"/>
      <c r="V16" s="19">
        <v>429</v>
      </c>
      <c r="W16" s="20"/>
      <c r="X16" s="19">
        <v>7607052</v>
      </c>
      <c r="Y16" s="20"/>
      <c r="Z16" s="19">
        <v>4256838.3</v>
      </c>
      <c r="AB16" s="30">
        <f t="shared" si="0"/>
        <v>1.0088908830110197E-6</v>
      </c>
    </row>
    <row r="17" spans="1:31" ht="21.75" customHeight="1" x14ac:dyDescent="0.2">
      <c r="A17" s="38" t="s">
        <v>25</v>
      </c>
      <c r="B17" s="38"/>
      <c r="C17" s="38"/>
      <c r="E17" s="39">
        <v>10000</v>
      </c>
      <c r="F17" s="39"/>
      <c r="G17" s="20"/>
      <c r="H17" s="19">
        <v>12611692</v>
      </c>
      <c r="I17" s="20"/>
      <c r="J17" s="19">
        <v>12701056</v>
      </c>
      <c r="K17" s="20"/>
      <c r="L17" s="19">
        <v>0</v>
      </c>
      <c r="M17" s="20"/>
      <c r="N17" s="19">
        <v>0</v>
      </c>
      <c r="O17" s="20"/>
      <c r="P17" s="19">
        <v>0</v>
      </c>
      <c r="Q17" s="20"/>
      <c r="R17" s="19">
        <v>0</v>
      </c>
      <c r="S17" s="20"/>
      <c r="T17" s="19">
        <v>10000</v>
      </c>
      <c r="U17" s="20"/>
      <c r="V17" s="19">
        <v>1280</v>
      </c>
      <c r="W17" s="20"/>
      <c r="X17" s="19">
        <v>12611692</v>
      </c>
      <c r="Y17" s="20"/>
      <c r="Z17" s="19">
        <v>12701056</v>
      </c>
      <c r="AB17" s="30">
        <f t="shared" si="0"/>
        <v>3.0102105600328799E-6</v>
      </c>
    </row>
    <row r="18" spans="1:31" ht="21.75" customHeight="1" x14ac:dyDescent="0.2">
      <c r="A18" s="38" t="s">
        <v>26</v>
      </c>
      <c r="B18" s="38"/>
      <c r="C18" s="38"/>
      <c r="E18" s="39">
        <v>10000</v>
      </c>
      <c r="F18" s="39"/>
      <c r="G18" s="20"/>
      <c r="H18" s="19">
        <v>10509744</v>
      </c>
      <c r="I18" s="20"/>
      <c r="J18" s="19">
        <v>7233648.2999999998</v>
      </c>
      <c r="K18" s="20"/>
      <c r="L18" s="19">
        <v>0</v>
      </c>
      <c r="M18" s="20"/>
      <c r="N18" s="19">
        <v>0</v>
      </c>
      <c r="O18" s="20"/>
      <c r="P18" s="19">
        <v>0</v>
      </c>
      <c r="Q18" s="20"/>
      <c r="R18" s="19">
        <v>0</v>
      </c>
      <c r="S18" s="20"/>
      <c r="T18" s="19">
        <v>10000</v>
      </c>
      <c r="U18" s="20"/>
      <c r="V18" s="19">
        <v>729</v>
      </c>
      <c r="W18" s="20"/>
      <c r="X18" s="19">
        <v>10509744</v>
      </c>
      <c r="Y18" s="20"/>
      <c r="Z18" s="19">
        <v>7233648.2999999998</v>
      </c>
      <c r="AB18" s="30">
        <f t="shared" si="0"/>
        <v>1.7144089830187259E-6</v>
      </c>
    </row>
    <row r="19" spans="1:31" ht="21.75" customHeight="1" x14ac:dyDescent="0.2">
      <c r="A19" s="38" t="s">
        <v>27</v>
      </c>
      <c r="B19" s="38"/>
      <c r="C19" s="38"/>
      <c r="E19" s="39">
        <v>10000</v>
      </c>
      <c r="F19" s="39"/>
      <c r="G19" s="20"/>
      <c r="H19" s="19">
        <v>12211317</v>
      </c>
      <c r="I19" s="20"/>
      <c r="J19" s="19">
        <v>12304148</v>
      </c>
      <c r="K19" s="20"/>
      <c r="L19" s="19">
        <v>0</v>
      </c>
      <c r="M19" s="20"/>
      <c r="N19" s="19">
        <v>0</v>
      </c>
      <c r="O19" s="20"/>
      <c r="P19" s="19">
        <v>0</v>
      </c>
      <c r="Q19" s="20"/>
      <c r="R19" s="19">
        <v>0</v>
      </c>
      <c r="S19" s="20"/>
      <c r="T19" s="19">
        <v>10000</v>
      </c>
      <c r="U19" s="20"/>
      <c r="V19" s="19">
        <v>1240</v>
      </c>
      <c r="W19" s="20"/>
      <c r="X19" s="19">
        <v>12211317</v>
      </c>
      <c r="Y19" s="20"/>
      <c r="Z19" s="19">
        <v>12304148</v>
      </c>
      <c r="AB19" s="30">
        <f t="shared" si="0"/>
        <v>2.9161414800318523E-6</v>
      </c>
    </row>
    <row r="20" spans="1:31" ht="21.75" customHeight="1" x14ac:dyDescent="0.2">
      <c r="A20" s="38" t="s">
        <v>28</v>
      </c>
      <c r="B20" s="38"/>
      <c r="C20" s="38"/>
      <c r="E20" s="39">
        <v>10000</v>
      </c>
      <c r="F20" s="39"/>
      <c r="G20" s="20"/>
      <c r="H20" s="19">
        <v>21820230</v>
      </c>
      <c r="I20" s="20"/>
      <c r="J20" s="19">
        <v>21919244.300000001</v>
      </c>
      <c r="K20" s="20"/>
      <c r="L20" s="19">
        <v>0</v>
      </c>
      <c r="M20" s="20"/>
      <c r="N20" s="19">
        <v>0</v>
      </c>
      <c r="O20" s="20"/>
      <c r="P20" s="19">
        <v>0</v>
      </c>
      <c r="Q20" s="20"/>
      <c r="R20" s="19">
        <v>0</v>
      </c>
      <c r="S20" s="20"/>
      <c r="T20" s="19">
        <v>10000</v>
      </c>
      <c r="U20" s="20"/>
      <c r="V20" s="19">
        <v>2209</v>
      </c>
      <c r="W20" s="20"/>
      <c r="X20" s="19">
        <v>21820230</v>
      </c>
      <c r="Y20" s="20"/>
      <c r="Z20" s="19">
        <v>21919244.300000001</v>
      </c>
      <c r="AB20" s="30">
        <f t="shared" si="0"/>
        <v>5.1949649430567434E-6</v>
      </c>
    </row>
    <row r="21" spans="1:31" ht="21.75" customHeight="1" x14ac:dyDescent="0.2">
      <c r="A21" s="38" t="s">
        <v>29</v>
      </c>
      <c r="B21" s="38"/>
      <c r="C21" s="38"/>
      <c r="E21" s="39">
        <v>10000</v>
      </c>
      <c r="F21" s="39"/>
      <c r="G21" s="20"/>
      <c r="H21" s="19">
        <v>13512528</v>
      </c>
      <c r="I21" s="20"/>
      <c r="J21" s="19">
        <v>13584176.300000001</v>
      </c>
      <c r="K21" s="20"/>
      <c r="L21" s="19">
        <v>0</v>
      </c>
      <c r="M21" s="20"/>
      <c r="N21" s="19">
        <v>0</v>
      </c>
      <c r="O21" s="20"/>
      <c r="P21" s="19">
        <v>0</v>
      </c>
      <c r="Q21" s="20"/>
      <c r="R21" s="19">
        <v>0</v>
      </c>
      <c r="S21" s="20"/>
      <c r="T21" s="19">
        <v>10000</v>
      </c>
      <c r="U21" s="20"/>
      <c r="V21" s="19">
        <v>1369</v>
      </c>
      <c r="W21" s="20"/>
      <c r="X21" s="19">
        <v>13512528</v>
      </c>
      <c r="Y21" s="20"/>
      <c r="Z21" s="19">
        <v>13584176.300000001</v>
      </c>
      <c r="AB21" s="30">
        <f t="shared" si="0"/>
        <v>3.2195142630351663E-6</v>
      </c>
    </row>
    <row r="22" spans="1:31" ht="21.75" customHeight="1" x14ac:dyDescent="0.2">
      <c r="A22" s="38" t="s">
        <v>30</v>
      </c>
      <c r="B22" s="38"/>
      <c r="C22" s="38"/>
      <c r="E22" s="39">
        <v>10000</v>
      </c>
      <c r="F22" s="39"/>
      <c r="G22" s="20"/>
      <c r="H22" s="19">
        <v>9608908</v>
      </c>
      <c r="I22" s="20"/>
      <c r="J22" s="19">
        <v>6281069.0999999996</v>
      </c>
      <c r="K22" s="20"/>
      <c r="L22" s="19">
        <v>0</v>
      </c>
      <c r="M22" s="20"/>
      <c r="N22" s="19">
        <v>0</v>
      </c>
      <c r="O22" s="20"/>
      <c r="P22" s="19">
        <v>0</v>
      </c>
      <c r="Q22" s="20"/>
      <c r="R22" s="19">
        <v>0</v>
      </c>
      <c r="S22" s="20"/>
      <c r="T22" s="19">
        <v>10000</v>
      </c>
      <c r="U22" s="20"/>
      <c r="V22" s="19">
        <v>633</v>
      </c>
      <c r="W22" s="20"/>
      <c r="X22" s="19">
        <v>9608908</v>
      </c>
      <c r="Y22" s="20"/>
      <c r="Z22" s="19">
        <v>6281069.0999999996</v>
      </c>
      <c r="AB22" s="30">
        <f t="shared" si="0"/>
        <v>1.48864319101626E-6</v>
      </c>
    </row>
    <row r="23" spans="1:31" ht="21.75" customHeight="1" x14ac:dyDescent="0.2">
      <c r="A23" s="38" t="s">
        <v>31</v>
      </c>
      <c r="B23" s="38"/>
      <c r="C23" s="38"/>
      <c r="E23" s="39">
        <v>10000</v>
      </c>
      <c r="F23" s="39"/>
      <c r="G23" s="20"/>
      <c r="H23" s="19">
        <v>14012992</v>
      </c>
      <c r="I23" s="20"/>
      <c r="J23" s="19">
        <v>14080311.300000001</v>
      </c>
      <c r="K23" s="20"/>
      <c r="L23" s="19">
        <v>0</v>
      </c>
      <c r="M23" s="20"/>
      <c r="N23" s="19">
        <v>0</v>
      </c>
      <c r="O23" s="20"/>
      <c r="P23" s="19">
        <v>0</v>
      </c>
      <c r="Q23" s="20"/>
      <c r="R23" s="19">
        <v>0</v>
      </c>
      <c r="S23" s="20"/>
      <c r="T23" s="19">
        <v>10000</v>
      </c>
      <c r="U23" s="20"/>
      <c r="V23" s="19">
        <v>1419</v>
      </c>
      <c r="W23" s="20"/>
      <c r="X23" s="19">
        <v>14012992</v>
      </c>
      <c r="Y23" s="20"/>
      <c r="Z23" s="19">
        <v>14080311.300000001</v>
      </c>
      <c r="AB23" s="30">
        <f t="shared" si="0"/>
        <v>3.3371006130364506E-6</v>
      </c>
    </row>
    <row r="24" spans="1:31" ht="21.75" customHeight="1" x14ac:dyDescent="0.2">
      <c r="A24" s="38" t="s">
        <v>32</v>
      </c>
      <c r="B24" s="38"/>
      <c r="C24" s="38"/>
      <c r="E24" s="39">
        <v>10000</v>
      </c>
      <c r="F24" s="39"/>
      <c r="G24" s="20"/>
      <c r="H24" s="19">
        <v>7506960</v>
      </c>
      <c r="I24" s="20"/>
      <c r="J24" s="19">
        <v>6122305.9000000004</v>
      </c>
      <c r="K24" s="20"/>
      <c r="L24" s="19">
        <v>0</v>
      </c>
      <c r="M24" s="20"/>
      <c r="N24" s="19">
        <v>0</v>
      </c>
      <c r="O24" s="20"/>
      <c r="P24" s="19">
        <v>0</v>
      </c>
      <c r="Q24" s="20"/>
      <c r="R24" s="19">
        <v>0</v>
      </c>
      <c r="S24" s="20"/>
      <c r="T24" s="19">
        <v>10000</v>
      </c>
      <c r="U24" s="20"/>
      <c r="V24" s="19">
        <v>617</v>
      </c>
      <c r="W24" s="20"/>
      <c r="X24" s="19">
        <v>7506960</v>
      </c>
      <c r="Y24" s="20"/>
      <c r="Z24" s="19">
        <v>6122305.9000000004</v>
      </c>
      <c r="AB24" s="30">
        <f t="shared" si="0"/>
        <v>1.4510155590158492E-6</v>
      </c>
    </row>
    <row r="25" spans="1:31" ht="21.75" customHeight="1" x14ac:dyDescent="0.2">
      <c r="A25" s="38" t="s">
        <v>33</v>
      </c>
      <c r="B25" s="38"/>
      <c r="C25" s="38"/>
      <c r="E25" s="39">
        <v>10000</v>
      </c>
      <c r="F25" s="39"/>
      <c r="G25" s="20"/>
      <c r="H25" s="19">
        <v>10109372</v>
      </c>
      <c r="I25" s="20"/>
      <c r="J25" s="19">
        <v>10220381</v>
      </c>
      <c r="K25" s="20"/>
      <c r="L25" s="19">
        <v>0</v>
      </c>
      <c r="M25" s="20"/>
      <c r="N25" s="19">
        <v>0</v>
      </c>
      <c r="O25" s="20"/>
      <c r="P25" s="19">
        <v>0</v>
      </c>
      <c r="Q25" s="20"/>
      <c r="R25" s="19">
        <v>0</v>
      </c>
      <c r="S25" s="20"/>
      <c r="T25" s="19">
        <v>10000</v>
      </c>
      <c r="U25" s="20"/>
      <c r="V25" s="19">
        <v>1030</v>
      </c>
      <c r="W25" s="20"/>
      <c r="X25" s="19">
        <v>10109372</v>
      </c>
      <c r="Y25" s="20"/>
      <c r="Z25" s="19">
        <v>10220381</v>
      </c>
      <c r="AB25" s="30">
        <f t="shared" si="0"/>
        <v>2.422278810026458E-6</v>
      </c>
    </row>
    <row r="26" spans="1:31" ht="21.75" customHeight="1" x14ac:dyDescent="0.2">
      <c r="A26" s="38" t="s">
        <v>34</v>
      </c>
      <c r="B26" s="38"/>
      <c r="C26" s="38"/>
      <c r="E26" s="39">
        <v>10000</v>
      </c>
      <c r="F26" s="39"/>
      <c r="G26" s="20"/>
      <c r="H26" s="19">
        <v>13912898</v>
      </c>
      <c r="I26" s="20"/>
      <c r="J26" s="19">
        <v>13217036.4</v>
      </c>
      <c r="K26" s="20"/>
      <c r="L26" s="19">
        <v>0</v>
      </c>
      <c r="M26" s="20"/>
      <c r="N26" s="19">
        <v>0</v>
      </c>
      <c r="O26" s="20"/>
      <c r="P26" s="19">
        <v>0</v>
      </c>
      <c r="Q26" s="20"/>
      <c r="R26" s="19">
        <v>0</v>
      </c>
      <c r="S26" s="20"/>
      <c r="T26" s="19">
        <v>10000</v>
      </c>
      <c r="U26" s="20"/>
      <c r="V26" s="19">
        <v>1332</v>
      </c>
      <c r="W26" s="20"/>
      <c r="X26" s="19">
        <v>13912898</v>
      </c>
      <c r="Y26" s="20"/>
      <c r="Z26" s="19">
        <v>13217036.4</v>
      </c>
      <c r="AB26" s="30">
        <f t="shared" si="0"/>
        <v>3.1325003640342156E-6</v>
      </c>
    </row>
    <row r="27" spans="1:31" ht="21.75" customHeight="1" x14ac:dyDescent="0.2">
      <c r="A27" s="38" t="s">
        <v>35</v>
      </c>
      <c r="B27" s="38"/>
      <c r="C27" s="38"/>
      <c r="E27" s="39">
        <v>10000</v>
      </c>
      <c r="F27" s="39"/>
      <c r="G27" s="20"/>
      <c r="H27" s="19">
        <v>7607052</v>
      </c>
      <c r="I27" s="20"/>
      <c r="J27" s="19">
        <v>4296529.0999999996</v>
      </c>
      <c r="K27" s="20"/>
      <c r="L27" s="19">
        <v>0</v>
      </c>
      <c r="M27" s="20"/>
      <c r="N27" s="19">
        <v>0</v>
      </c>
      <c r="O27" s="20"/>
      <c r="P27" s="19">
        <v>0</v>
      </c>
      <c r="Q27" s="20"/>
      <c r="R27" s="19">
        <v>0</v>
      </c>
      <c r="S27" s="20"/>
      <c r="T27" s="19">
        <v>10000</v>
      </c>
      <c r="U27" s="20"/>
      <c r="V27" s="19">
        <v>433</v>
      </c>
      <c r="W27" s="20"/>
      <c r="X27" s="19">
        <v>7607052</v>
      </c>
      <c r="Y27" s="20"/>
      <c r="Z27" s="19">
        <v>4296529.0999999996</v>
      </c>
      <c r="AB27" s="30">
        <f t="shared" si="0"/>
        <v>1.0182977910111226E-6</v>
      </c>
    </row>
    <row r="28" spans="1:31" ht="21.75" customHeight="1" x14ac:dyDescent="0.2">
      <c r="A28" s="38" t="s">
        <v>36</v>
      </c>
      <c r="B28" s="38"/>
      <c r="C28" s="38"/>
      <c r="E28" s="39">
        <v>10000</v>
      </c>
      <c r="F28" s="39"/>
      <c r="G28" s="20"/>
      <c r="H28" s="19">
        <v>8808166</v>
      </c>
      <c r="I28" s="20"/>
      <c r="J28" s="19">
        <v>5090345.0999999996</v>
      </c>
      <c r="K28" s="20"/>
      <c r="L28" s="19">
        <v>0</v>
      </c>
      <c r="M28" s="20"/>
      <c r="N28" s="19">
        <v>0</v>
      </c>
      <c r="O28" s="20"/>
      <c r="P28" s="19">
        <v>0</v>
      </c>
      <c r="Q28" s="20"/>
      <c r="R28" s="19">
        <v>0</v>
      </c>
      <c r="S28" s="20"/>
      <c r="T28" s="19">
        <v>10000</v>
      </c>
      <c r="U28" s="20"/>
      <c r="V28" s="19">
        <v>513</v>
      </c>
      <c r="W28" s="20"/>
      <c r="X28" s="19">
        <v>8808166</v>
      </c>
      <c r="Y28" s="20"/>
      <c r="Z28" s="19">
        <v>5090345.0999999996</v>
      </c>
      <c r="AB28" s="30">
        <f t="shared" si="0"/>
        <v>1.2064359510131776E-6</v>
      </c>
    </row>
    <row r="29" spans="1:31" ht="21.75" customHeight="1" x14ac:dyDescent="0.2">
      <c r="A29" s="38" t="s">
        <v>37</v>
      </c>
      <c r="B29" s="38"/>
      <c r="C29" s="38"/>
      <c r="E29" s="39">
        <v>10000</v>
      </c>
      <c r="F29" s="39"/>
      <c r="G29" s="20"/>
      <c r="H29" s="19">
        <v>7206680</v>
      </c>
      <c r="I29" s="20"/>
      <c r="J29" s="19">
        <v>4276683.7</v>
      </c>
      <c r="K29" s="20"/>
      <c r="L29" s="19">
        <v>0</v>
      </c>
      <c r="M29" s="20"/>
      <c r="N29" s="19">
        <v>0</v>
      </c>
      <c r="O29" s="20"/>
      <c r="P29" s="19">
        <v>0</v>
      </c>
      <c r="Q29" s="20"/>
      <c r="R29" s="19">
        <v>0</v>
      </c>
      <c r="S29" s="20"/>
      <c r="T29" s="19">
        <v>10000</v>
      </c>
      <c r="U29" s="20"/>
      <c r="V29" s="19">
        <v>431</v>
      </c>
      <c r="W29" s="20"/>
      <c r="X29" s="19">
        <v>7206680</v>
      </c>
      <c r="Y29" s="20"/>
      <c r="Z29" s="19">
        <v>4276683.7</v>
      </c>
      <c r="AB29" s="30">
        <f t="shared" si="0"/>
        <v>1.0135943370110712E-6</v>
      </c>
    </row>
    <row r="30" spans="1:31" ht="21.75" customHeight="1" x14ac:dyDescent="0.2">
      <c r="A30" s="38" t="s">
        <v>38</v>
      </c>
      <c r="B30" s="38"/>
      <c r="C30" s="38"/>
      <c r="E30" s="39">
        <v>10000</v>
      </c>
      <c r="F30" s="39"/>
      <c r="G30" s="20"/>
      <c r="H30" s="19">
        <v>12611692</v>
      </c>
      <c r="I30" s="20"/>
      <c r="J30" s="19">
        <v>12641519.800000001</v>
      </c>
      <c r="K30" s="20"/>
      <c r="L30" s="19">
        <v>0</v>
      </c>
      <c r="M30" s="20"/>
      <c r="N30" s="19">
        <v>0</v>
      </c>
      <c r="O30" s="20"/>
      <c r="P30" s="19">
        <v>0</v>
      </c>
      <c r="Q30" s="20"/>
      <c r="R30" s="19">
        <v>0</v>
      </c>
      <c r="S30" s="20"/>
      <c r="T30" s="19">
        <v>10000</v>
      </c>
      <c r="U30" s="20"/>
      <c r="V30" s="19">
        <v>1274</v>
      </c>
      <c r="W30" s="20"/>
      <c r="X30" s="19">
        <v>12611692</v>
      </c>
      <c r="Y30" s="20"/>
      <c r="Z30" s="19">
        <v>12641519.800000001</v>
      </c>
      <c r="AB30" s="30">
        <f t="shared" si="0"/>
        <v>2.9961001980327256E-6</v>
      </c>
    </row>
    <row r="31" spans="1:31" ht="21.75" customHeight="1" x14ac:dyDescent="0.2">
      <c r="A31" s="41" t="s">
        <v>40</v>
      </c>
      <c r="B31" s="41"/>
      <c r="C31" s="41"/>
      <c r="D31" s="41"/>
      <c r="E31" s="20"/>
      <c r="F31" s="17"/>
      <c r="G31" s="20"/>
      <c r="H31" s="22">
        <f>SUM(H9:H30)</f>
        <v>904897026637</v>
      </c>
      <c r="I31" s="20"/>
      <c r="J31" s="22">
        <f>SUM(J9:J30)</f>
        <v>900499068328.05225</v>
      </c>
      <c r="K31" s="20"/>
      <c r="L31" s="17"/>
      <c r="M31" s="20"/>
      <c r="N31" s="22">
        <f>SUM(N9:N30)</f>
        <v>3465697479238.5</v>
      </c>
      <c r="O31" s="20"/>
      <c r="P31" s="17"/>
      <c r="Q31" s="20"/>
      <c r="R31" s="22">
        <f>SUM(R9:R30)</f>
        <v>0</v>
      </c>
      <c r="S31" s="20"/>
      <c r="T31" s="17"/>
      <c r="U31" s="20"/>
      <c r="V31" s="17"/>
      <c r="W31" s="20"/>
      <c r="X31" s="22">
        <f>SUM(X9:X30)</f>
        <v>4370594505875</v>
      </c>
      <c r="Y31" s="20"/>
      <c r="Z31" s="22">
        <f>SUM(Z9:Z30)</f>
        <v>4200940237342.2192</v>
      </c>
      <c r="AB31" s="31">
        <f>SUM(AB9:AB30)</f>
        <v>0.99564277683009883</v>
      </c>
    </row>
    <row r="32" spans="1:31" x14ac:dyDescent="0.2"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3:31" x14ac:dyDescent="0.2"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3:31" x14ac:dyDescent="0.2"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3"/>
      <c r="Y34" s="33"/>
      <c r="Z34" s="33"/>
      <c r="AA34" s="32"/>
      <c r="AB34" s="32"/>
      <c r="AC34" s="32"/>
      <c r="AD34" s="32"/>
      <c r="AE34" s="32"/>
    </row>
    <row r="35" spans="3:31" x14ac:dyDescent="0.2"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3:31" x14ac:dyDescent="0.2"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3:31" x14ac:dyDescent="0.2"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3:31" x14ac:dyDescent="0.2"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3:31" x14ac:dyDescent="0.2"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3:31" x14ac:dyDescent="0.2"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3:31" x14ac:dyDescent="0.2"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</sheetData>
  <mergeCells count="5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E26:F26"/>
    <mergeCell ref="A21:C21"/>
    <mergeCell ref="E21:F21"/>
    <mergeCell ref="A22:C22"/>
    <mergeCell ref="E22:F22"/>
    <mergeCell ref="A23:C23"/>
    <mergeCell ref="E23:F23"/>
    <mergeCell ref="A30:C30"/>
    <mergeCell ref="E30:F30"/>
    <mergeCell ref="A9:C9"/>
    <mergeCell ref="E9:F9"/>
    <mergeCell ref="A31:D31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</mergeCells>
  <pageMargins left="0.39" right="0.39" top="0.39" bottom="0.39" header="0" footer="0"/>
  <pageSetup scale="6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view="pageBreakPreview" zoomScaleNormal="100" zoomScaleSheetLayoutView="100" workbookViewId="0">
      <selection sqref="A1:Y1"/>
    </sheetView>
  </sheetViews>
  <sheetFormatPr defaultRowHeight="12.75" x14ac:dyDescent="0.2"/>
  <cols>
    <col min="1" max="1" width="7.7109375" bestFit="1" customWidth="1"/>
    <col min="2" max="2" width="1.28515625" customWidth="1"/>
    <col min="3" max="3" width="9" bestFit="1" customWidth="1"/>
    <col min="4" max="4" width="1.28515625" customWidth="1"/>
    <col min="5" max="5" width="10.42578125" customWidth="1"/>
    <col min="6" max="6" width="1.28515625" customWidth="1"/>
    <col min="7" max="7" width="5.42578125" bestFit="1" customWidth="1"/>
    <col min="8" max="8" width="1.28515625" customWidth="1"/>
    <col min="9" max="9" width="10.5703125" bestFit="1" customWidth="1"/>
    <col min="10" max="10" width="1.28515625" customWidth="1"/>
    <col min="11" max="11" width="10.42578125" customWidth="1"/>
    <col min="12" max="12" width="1.28515625" customWidth="1"/>
    <col min="13" max="13" width="16.7109375" bestFit="1" customWidth="1"/>
    <col min="14" max="14" width="1.28515625" customWidth="1"/>
    <col min="15" max="15" width="17.140625" bestFit="1" customWidth="1"/>
    <col min="16" max="16" width="1.28515625" customWidth="1"/>
    <col min="17" max="17" width="11.42578125" bestFit="1" customWidth="1"/>
    <col min="18" max="18" width="1.28515625" customWidth="1"/>
    <col min="19" max="19" width="11.42578125" bestFit="1" customWidth="1"/>
    <col min="20" max="20" width="1.28515625" customWidth="1"/>
    <col min="21" max="21" width="17.28515625" bestFit="1" customWidth="1"/>
    <col min="22" max="22" width="1.28515625" customWidth="1"/>
    <col min="23" max="23" width="14.28515625" bestFit="1" customWidth="1"/>
    <col min="24" max="24" width="1.28515625" customWidth="1"/>
    <col min="25" max="25" width="16" bestFit="1" customWidth="1"/>
    <col min="26" max="26" width="0.28515625" customWidth="1"/>
  </cols>
  <sheetData>
    <row r="1" spans="1:25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21.75" customHeight="1" x14ac:dyDescent="0.2">
      <c r="A2" s="37" t="s">
        <v>83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5" ht="7.35" customHeight="1" x14ac:dyDescent="0.2"/>
    <row r="5" spans="1:25" ht="14.45" customHeight="1" x14ac:dyDescent="0.2">
      <c r="A5" s="44" t="s">
        <v>192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7.35" customHeight="1" x14ac:dyDescent="0.2"/>
    <row r="7" spans="1:25" ht="14.45" customHeight="1" x14ac:dyDescent="0.2">
      <c r="E7" s="42" t="s">
        <v>101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Y7" s="2" t="s">
        <v>102</v>
      </c>
    </row>
    <row r="8" spans="1:25" ht="29.1" customHeight="1" x14ac:dyDescent="0.2">
      <c r="A8" s="2" t="s">
        <v>193</v>
      </c>
      <c r="C8" s="2" t="s">
        <v>194</v>
      </c>
      <c r="E8" s="13" t="s">
        <v>45</v>
      </c>
      <c r="F8" s="3"/>
      <c r="G8" s="13" t="s">
        <v>12</v>
      </c>
      <c r="H8" s="3"/>
      <c r="I8" s="13" t="s">
        <v>44</v>
      </c>
      <c r="J8" s="3"/>
      <c r="K8" s="13" t="s">
        <v>195</v>
      </c>
      <c r="L8" s="3"/>
      <c r="M8" s="13" t="s">
        <v>196</v>
      </c>
      <c r="N8" s="3"/>
      <c r="O8" s="13" t="s">
        <v>197</v>
      </c>
      <c r="P8" s="3"/>
      <c r="Q8" s="13" t="s">
        <v>198</v>
      </c>
      <c r="R8" s="3"/>
      <c r="S8" s="13" t="s">
        <v>199</v>
      </c>
      <c r="T8" s="3"/>
      <c r="U8" s="13" t="s">
        <v>200</v>
      </c>
      <c r="V8" s="3"/>
      <c r="W8" s="13" t="s">
        <v>201</v>
      </c>
      <c r="Y8" s="13" t="s">
        <v>201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scale="76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39"/>
  <sheetViews>
    <sheetView rightToLeft="1" tabSelected="1" view="pageBreakPreview" zoomScaleNormal="100" zoomScaleSheetLayoutView="100" workbookViewId="0">
      <selection activeCell="Z33" sqref="Z33"/>
    </sheetView>
  </sheetViews>
  <sheetFormatPr defaultRowHeight="12.75" x14ac:dyDescent="0.2"/>
  <cols>
    <col min="1" max="1" width="27.7109375" bestFit="1" customWidth="1"/>
    <col min="2" max="2" width="1.28515625" customWidth="1"/>
    <col min="3" max="3" width="9.7109375" bestFit="1" customWidth="1"/>
    <col min="4" max="4" width="1.28515625" customWidth="1"/>
    <col min="5" max="5" width="19.28515625" bestFit="1" customWidth="1"/>
    <col min="6" max="6" width="1.28515625" customWidth="1"/>
    <col min="7" max="7" width="19" bestFit="1" customWidth="1"/>
    <col min="8" max="8" width="1.28515625" customWidth="1"/>
    <col min="9" max="9" width="26.28515625" bestFit="1" customWidth="1"/>
    <col min="10" max="10" width="1.28515625" customWidth="1"/>
    <col min="11" max="11" width="9.7109375" bestFit="1" customWidth="1"/>
    <col min="12" max="12" width="1.28515625" customWidth="1"/>
    <col min="13" max="13" width="19.28515625" bestFit="1" customWidth="1"/>
    <col min="14" max="14" width="1.28515625" customWidth="1"/>
    <col min="15" max="15" width="19.140625" bestFit="1" customWidth="1"/>
    <col min="16" max="16" width="1.28515625" customWidth="1"/>
    <col min="17" max="17" width="26.28515625" bestFit="1" customWidth="1"/>
    <col min="18" max="18" width="0.28515625" customWidth="1"/>
  </cols>
  <sheetData>
    <row r="1" spans="1:17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1.75" customHeight="1" x14ac:dyDescent="0.2">
      <c r="A2" s="37" t="s">
        <v>83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4.45" customHeight="1" x14ac:dyDescent="0.2"/>
    <row r="5" spans="1:17" ht="14.45" customHeight="1" x14ac:dyDescent="0.2">
      <c r="A5" s="44" t="s">
        <v>202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7" ht="14.45" customHeight="1" x14ac:dyDescent="0.2">
      <c r="A6" s="42" t="s">
        <v>86</v>
      </c>
      <c r="C6" s="42" t="s">
        <v>101</v>
      </c>
      <c r="D6" s="42"/>
      <c r="E6" s="42"/>
      <c r="F6" s="42"/>
      <c r="G6" s="42"/>
      <c r="H6" s="42"/>
      <c r="I6" s="42"/>
      <c r="K6" s="42" t="s">
        <v>102</v>
      </c>
      <c r="L6" s="42"/>
      <c r="M6" s="42"/>
      <c r="N6" s="42"/>
      <c r="O6" s="42"/>
      <c r="P6" s="42"/>
      <c r="Q6" s="42"/>
    </row>
    <row r="7" spans="1:17" ht="29.1" customHeight="1" x14ac:dyDescent="0.2">
      <c r="A7" s="42"/>
      <c r="C7" s="13" t="s">
        <v>12</v>
      </c>
      <c r="D7" s="3"/>
      <c r="E7" s="13" t="s">
        <v>14</v>
      </c>
      <c r="F7" s="3"/>
      <c r="G7" s="13" t="s">
        <v>190</v>
      </c>
      <c r="H7" s="3"/>
      <c r="I7" s="13" t="s">
        <v>203</v>
      </c>
      <c r="K7" s="13" t="s">
        <v>12</v>
      </c>
      <c r="L7" s="3"/>
      <c r="M7" s="13" t="s">
        <v>14</v>
      </c>
      <c r="N7" s="3"/>
      <c r="O7" s="13" t="s">
        <v>190</v>
      </c>
      <c r="P7" s="3"/>
      <c r="Q7" s="13" t="s">
        <v>203</v>
      </c>
    </row>
    <row r="8" spans="1:17" ht="21.75" customHeight="1" x14ac:dyDescent="0.2">
      <c r="A8" s="7" t="s">
        <v>39</v>
      </c>
      <c r="C8" s="17">
        <v>184828</v>
      </c>
      <c r="D8" s="18"/>
      <c r="E8" s="17">
        <v>4200751160293</v>
      </c>
      <c r="F8" s="18"/>
      <c r="G8" s="17">
        <v>4366007470517</v>
      </c>
      <c r="H8" s="18"/>
      <c r="I8" s="17">
        <f>E8-G8</f>
        <v>-165256310224</v>
      </c>
      <c r="J8" s="18"/>
      <c r="K8" s="17">
        <v>184828</v>
      </c>
      <c r="L8" s="18"/>
      <c r="M8" s="17">
        <v>4200751160293</v>
      </c>
      <c r="N8" s="18"/>
      <c r="O8" s="17">
        <v>4370361890226</v>
      </c>
      <c r="P8" s="18"/>
      <c r="Q8" s="17">
        <f>M8-O8</f>
        <v>-169610729933</v>
      </c>
    </row>
    <row r="9" spans="1:17" ht="21.75" customHeight="1" x14ac:dyDescent="0.2">
      <c r="A9" s="7" t="s">
        <v>23</v>
      </c>
      <c r="C9" s="17">
        <v>10000</v>
      </c>
      <c r="D9" s="18"/>
      <c r="E9" s="17">
        <v>4256838</v>
      </c>
      <c r="F9" s="18"/>
      <c r="G9" s="17">
        <v>4256838</v>
      </c>
      <c r="H9" s="18"/>
      <c r="I9" s="17">
        <f>E9-G9</f>
        <v>0</v>
      </c>
      <c r="J9" s="18"/>
      <c r="K9" s="17">
        <v>10000</v>
      </c>
      <c r="L9" s="18"/>
      <c r="M9" s="17">
        <v>4256838</v>
      </c>
      <c r="N9" s="18"/>
      <c r="O9" s="17">
        <v>4264474</v>
      </c>
      <c r="P9" s="18"/>
      <c r="Q9" s="17">
        <f>M9-O9</f>
        <v>-7636</v>
      </c>
    </row>
    <row r="10" spans="1:17" ht="21.75" customHeight="1" x14ac:dyDescent="0.2">
      <c r="A10" s="7" t="s">
        <v>24</v>
      </c>
      <c r="C10" s="17">
        <v>10000</v>
      </c>
      <c r="D10" s="18"/>
      <c r="E10" s="17">
        <v>4256838</v>
      </c>
      <c r="F10" s="18"/>
      <c r="G10" s="17">
        <v>4256838</v>
      </c>
      <c r="H10" s="18"/>
      <c r="I10" s="17">
        <f t="shared" ref="I10:I29" si="0">E10-G10</f>
        <v>0</v>
      </c>
      <c r="J10" s="18"/>
      <c r="K10" s="17">
        <v>10000</v>
      </c>
      <c r="L10" s="18"/>
      <c r="M10" s="17">
        <v>4256838</v>
      </c>
      <c r="N10" s="18"/>
      <c r="O10" s="17">
        <v>4264474</v>
      </c>
      <c r="P10" s="18"/>
      <c r="Q10" s="17">
        <f t="shared" ref="Q10:Q29" si="1">M10-O10</f>
        <v>-7636</v>
      </c>
    </row>
    <row r="11" spans="1:17" ht="21.75" customHeight="1" x14ac:dyDescent="0.2">
      <c r="A11" s="7" t="s">
        <v>32</v>
      </c>
      <c r="C11" s="17">
        <v>10000</v>
      </c>
      <c r="D11" s="18"/>
      <c r="E11" s="17">
        <v>6122305</v>
      </c>
      <c r="F11" s="18"/>
      <c r="G11" s="17">
        <v>6122305</v>
      </c>
      <c r="H11" s="18"/>
      <c r="I11" s="17">
        <f t="shared" si="0"/>
        <v>0</v>
      </c>
      <c r="J11" s="18"/>
      <c r="K11" s="17">
        <v>10000</v>
      </c>
      <c r="L11" s="18"/>
      <c r="M11" s="17">
        <v>6122305</v>
      </c>
      <c r="N11" s="18"/>
      <c r="O11" s="17">
        <v>6133288</v>
      </c>
      <c r="P11" s="18"/>
      <c r="Q11" s="17">
        <f t="shared" si="1"/>
        <v>-10983</v>
      </c>
    </row>
    <row r="12" spans="1:17" ht="21.75" customHeight="1" x14ac:dyDescent="0.2">
      <c r="A12" s="7" t="s">
        <v>33</v>
      </c>
      <c r="C12" s="17">
        <v>10000</v>
      </c>
      <c r="D12" s="18"/>
      <c r="E12" s="17">
        <v>10220381</v>
      </c>
      <c r="F12" s="18"/>
      <c r="G12" s="17">
        <v>10220381</v>
      </c>
      <c r="H12" s="18"/>
      <c r="I12" s="17">
        <f t="shared" si="0"/>
        <v>0</v>
      </c>
      <c r="J12" s="18"/>
      <c r="K12" s="17">
        <v>10000</v>
      </c>
      <c r="L12" s="18"/>
      <c r="M12" s="17">
        <v>10220381</v>
      </c>
      <c r="N12" s="18"/>
      <c r="O12" s="17">
        <v>10238715</v>
      </c>
      <c r="P12" s="18"/>
      <c r="Q12" s="17">
        <f t="shared" si="1"/>
        <v>-18334</v>
      </c>
    </row>
    <row r="13" spans="1:17" ht="21.75" customHeight="1" x14ac:dyDescent="0.2">
      <c r="A13" s="7" t="s">
        <v>28</v>
      </c>
      <c r="C13" s="17">
        <v>10000</v>
      </c>
      <c r="D13" s="18"/>
      <c r="E13" s="17">
        <v>21919244</v>
      </c>
      <c r="F13" s="18"/>
      <c r="G13" s="17">
        <v>21919244</v>
      </c>
      <c r="H13" s="18"/>
      <c r="I13" s="17">
        <f t="shared" si="0"/>
        <v>0</v>
      </c>
      <c r="J13" s="18"/>
      <c r="K13" s="17">
        <v>10000</v>
      </c>
      <c r="L13" s="18"/>
      <c r="M13" s="17">
        <v>21919244</v>
      </c>
      <c r="N13" s="18"/>
      <c r="O13" s="17">
        <v>21958564</v>
      </c>
      <c r="P13" s="18"/>
      <c r="Q13" s="17">
        <f t="shared" si="1"/>
        <v>-39320</v>
      </c>
    </row>
    <row r="14" spans="1:17" ht="21.75" customHeight="1" x14ac:dyDescent="0.2">
      <c r="A14" s="7" t="s">
        <v>35</v>
      </c>
      <c r="C14" s="19">
        <v>10000</v>
      </c>
      <c r="D14" s="20"/>
      <c r="E14" s="19">
        <v>4296529</v>
      </c>
      <c r="F14" s="20"/>
      <c r="G14" s="19">
        <v>4296529</v>
      </c>
      <c r="H14" s="20"/>
      <c r="I14" s="17">
        <f t="shared" si="0"/>
        <v>0</v>
      </c>
      <c r="J14" s="20"/>
      <c r="K14" s="19">
        <v>10000</v>
      </c>
      <c r="L14" s="20"/>
      <c r="M14" s="19">
        <v>4296529</v>
      </c>
      <c r="N14" s="20"/>
      <c r="O14" s="19">
        <v>4304236</v>
      </c>
      <c r="P14" s="20"/>
      <c r="Q14" s="17">
        <f t="shared" si="1"/>
        <v>-7707</v>
      </c>
    </row>
    <row r="15" spans="1:17" ht="21.75" customHeight="1" x14ac:dyDescent="0.2">
      <c r="A15" s="7" t="s">
        <v>19</v>
      </c>
      <c r="C15" s="19">
        <v>10000</v>
      </c>
      <c r="D15" s="20"/>
      <c r="E15" s="19">
        <v>9625019</v>
      </c>
      <c r="F15" s="20"/>
      <c r="G15" s="19">
        <v>9625019</v>
      </c>
      <c r="H15" s="20"/>
      <c r="I15" s="17">
        <f t="shared" si="0"/>
        <v>0</v>
      </c>
      <c r="J15" s="20"/>
      <c r="K15" s="19">
        <v>10000</v>
      </c>
      <c r="L15" s="20"/>
      <c r="M15" s="19">
        <v>9625019</v>
      </c>
      <c r="N15" s="20"/>
      <c r="O15" s="19">
        <v>9642285</v>
      </c>
      <c r="P15" s="20"/>
      <c r="Q15" s="17">
        <f t="shared" si="1"/>
        <v>-17266</v>
      </c>
    </row>
    <row r="16" spans="1:17" ht="21.75" customHeight="1" x14ac:dyDescent="0.2">
      <c r="A16" s="7" t="s">
        <v>18</v>
      </c>
      <c r="C16" s="19">
        <v>10000</v>
      </c>
      <c r="D16" s="20"/>
      <c r="E16" s="19">
        <v>7193957</v>
      </c>
      <c r="F16" s="20"/>
      <c r="G16" s="19">
        <v>7193957</v>
      </c>
      <c r="H16" s="20"/>
      <c r="I16" s="17">
        <f t="shared" si="0"/>
        <v>0</v>
      </c>
      <c r="J16" s="20"/>
      <c r="K16" s="19">
        <v>10000</v>
      </c>
      <c r="L16" s="20"/>
      <c r="M16" s="19">
        <v>7193957</v>
      </c>
      <c r="N16" s="20"/>
      <c r="O16" s="19">
        <v>7206862</v>
      </c>
      <c r="P16" s="20"/>
      <c r="Q16" s="17">
        <f t="shared" si="1"/>
        <v>-12905</v>
      </c>
    </row>
    <row r="17" spans="1:17" ht="21.75" customHeight="1" x14ac:dyDescent="0.2">
      <c r="A17" s="7" t="s">
        <v>26</v>
      </c>
      <c r="C17" s="19">
        <v>10000</v>
      </c>
      <c r="D17" s="20"/>
      <c r="E17" s="19">
        <v>7233648</v>
      </c>
      <c r="F17" s="20"/>
      <c r="G17" s="19">
        <v>7233648</v>
      </c>
      <c r="H17" s="20"/>
      <c r="I17" s="17">
        <f t="shared" si="0"/>
        <v>0</v>
      </c>
      <c r="J17" s="20"/>
      <c r="K17" s="19">
        <v>10000</v>
      </c>
      <c r="L17" s="20"/>
      <c r="M17" s="19">
        <v>7233648</v>
      </c>
      <c r="N17" s="20"/>
      <c r="O17" s="19">
        <v>7246624</v>
      </c>
      <c r="P17" s="20"/>
      <c r="Q17" s="17">
        <f t="shared" si="1"/>
        <v>-12976</v>
      </c>
    </row>
    <row r="18" spans="1:17" ht="21.75" customHeight="1" x14ac:dyDescent="0.2">
      <c r="A18" s="7" t="s">
        <v>36</v>
      </c>
      <c r="C18" s="19">
        <v>10000</v>
      </c>
      <c r="D18" s="20"/>
      <c r="E18" s="19">
        <v>5090345</v>
      </c>
      <c r="F18" s="20"/>
      <c r="G18" s="19">
        <v>5090345</v>
      </c>
      <c r="H18" s="20"/>
      <c r="I18" s="17">
        <f t="shared" si="0"/>
        <v>0</v>
      </c>
      <c r="J18" s="20"/>
      <c r="K18" s="19">
        <v>10000</v>
      </c>
      <c r="L18" s="20"/>
      <c r="M18" s="19">
        <v>5090345</v>
      </c>
      <c r="N18" s="20"/>
      <c r="O18" s="19">
        <v>5099476</v>
      </c>
      <c r="P18" s="20"/>
      <c r="Q18" s="17">
        <f t="shared" si="1"/>
        <v>-9131</v>
      </c>
    </row>
    <row r="19" spans="1:17" ht="21.75" customHeight="1" x14ac:dyDescent="0.2">
      <c r="A19" s="7" t="s">
        <v>29</v>
      </c>
      <c r="C19" s="19">
        <v>10000</v>
      </c>
      <c r="D19" s="20"/>
      <c r="E19" s="19">
        <v>13584176</v>
      </c>
      <c r="F19" s="20"/>
      <c r="G19" s="19">
        <v>13584176</v>
      </c>
      <c r="H19" s="20"/>
      <c r="I19" s="17">
        <f t="shared" si="0"/>
        <v>0</v>
      </c>
      <c r="J19" s="20"/>
      <c r="K19" s="19">
        <v>10000</v>
      </c>
      <c r="L19" s="20"/>
      <c r="M19" s="19">
        <v>13584176</v>
      </c>
      <c r="N19" s="20"/>
      <c r="O19" s="19">
        <v>13608544</v>
      </c>
      <c r="P19" s="20"/>
      <c r="Q19" s="17">
        <f t="shared" si="1"/>
        <v>-24368</v>
      </c>
    </row>
    <row r="20" spans="1:17" ht="21.75" customHeight="1" x14ac:dyDescent="0.2">
      <c r="A20" s="7" t="s">
        <v>31</v>
      </c>
      <c r="C20" s="19">
        <v>10000</v>
      </c>
      <c r="D20" s="20"/>
      <c r="E20" s="19">
        <v>14080311</v>
      </c>
      <c r="F20" s="20"/>
      <c r="G20" s="19">
        <v>14080311</v>
      </c>
      <c r="H20" s="20"/>
      <c r="I20" s="17">
        <f t="shared" si="0"/>
        <v>0</v>
      </c>
      <c r="J20" s="20"/>
      <c r="K20" s="19">
        <v>10000</v>
      </c>
      <c r="L20" s="20"/>
      <c r="M20" s="19">
        <v>14080311</v>
      </c>
      <c r="N20" s="20"/>
      <c r="O20" s="19">
        <v>14105569</v>
      </c>
      <c r="P20" s="20"/>
      <c r="Q20" s="17">
        <f t="shared" si="1"/>
        <v>-25258</v>
      </c>
    </row>
    <row r="21" spans="1:17" ht="21.75" customHeight="1" x14ac:dyDescent="0.2">
      <c r="A21" s="7" t="s">
        <v>20</v>
      </c>
      <c r="C21" s="19">
        <v>10000</v>
      </c>
      <c r="D21" s="20"/>
      <c r="E21" s="19">
        <v>4276683</v>
      </c>
      <c r="F21" s="20"/>
      <c r="G21" s="19">
        <v>4276683</v>
      </c>
      <c r="H21" s="20"/>
      <c r="I21" s="17">
        <f t="shared" si="0"/>
        <v>0</v>
      </c>
      <c r="J21" s="20"/>
      <c r="K21" s="19">
        <v>10000</v>
      </c>
      <c r="L21" s="20"/>
      <c r="M21" s="19">
        <v>4276683</v>
      </c>
      <c r="N21" s="20"/>
      <c r="O21" s="19">
        <v>4284355</v>
      </c>
      <c r="P21" s="20"/>
      <c r="Q21" s="17">
        <f t="shared" si="1"/>
        <v>-7672</v>
      </c>
    </row>
    <row r="22" spans="1:17" ht="21.75" customHeight="1" x14ac:dyDescent="0.2">
      <c r="A22" s="7" t="s">
        <v>22</v>
      </c>
      <c r="C22" s="19">
        <v>10000</v>
      </c>
      <c r="D22" s="20"/>
      <c r="E22" s="19">
        <v>11212651</v>
      </c>
      <c r="F22" s="20"/>
      <c r="G22" s="19">
        <v>11212651</v>
      </c>
      <c r="H22" s="20"/>
      <c r="I22" s="17">
        <f t="shared" si="0"/>
        <v>0</v>
      </c>
      <c r="J22" s="20"/>
      <c r="K22" s="19">
        <v>10000</v>
      </c>
      <c r="L22" s="20"/>
      <c r="M22" s="19">
        <v>11212651</v>
      </c>
      <c r="N22" s="20"/>
      <c r="O22" s="19">
        <v>11232765</v>
      </c>
      <c r="P22" s="20"/>
      <c r="Q22" s="17">
        <f t="shared" si="1"/>
        <v>-20114</v>
      </c>
    </row>
    <row r="23" spans="1:17" ht="21.75" customHeight="1" x14ac:dyDescent="0.2">
      <c r="A23" s="7" t="s">
        <v>34</v>
      </c>
      <c r="C23" s="19">
        <v>10000</v>
      </c>
      <c r="D23" s="20"/>
      <c r="E23" s="19">
        <v>13217036</v>
      </c>
      <c r="F23" s="20"/>
      <c r="G23" s="19">
        <v>13217036</v>
      </c>
      <c r="H23" s="20"/>
      <c r="I23" s="17">
        <f t="shared" si="0"/>
        <v>0</v>
      </c>
      <c r="J23" s="20"/>
      <c r="K23" s="19">
        <v>10000</v>
      </c>
      <c r="L23" s="20"/>
      <c r="M23" s="19">
        <v>13217036</v>
      </c>
      <c r="N23" s="20"/>
      <c r="O23" s="19">
        <v>13240746</v>
      </c>
      <c r="P23" s="20"/>
      <c r="Q23" s="17">
        <f t="shared" si="1"/>
        <v>-23710</v>
      </c>
    </row>
    <row r="24" spans="1:17" ht="21.75" customHeight="1" x14ac:dyDescent="0.2">
      <c r="A24" s="7" t="s">
        <v>25</v>
      </c>
      <c r="C24" s="19">
        <v>10000</v>
      </c>
      <c r="D24" s="20"/>
      <c r="E24" s="19">
        <v>12701056</v>
      </c>
      <c r="F24" s="20"/>
      <c r="G24" s="19">
        <v>12701056</v>
      </c>
      <c r="H24" s="20"/>
      <c r="I24" s="17">
        <f t="shared" si="0"/>
        <v>0</v>
      </c>
      <c r="J24" s="20"/>
      <c r="K24" s="19">
        <v>10000</v>
      </c>
      <c r="L24" s="20"/>
      <c r="M24" s="19">
        <v>12701056</v>
      </c>
      <c r="N24" s="20"/>
      <c r="O24" s="19">
        <v>12723840</v>
      </c>
      <c r="P24" s="20"/>
      <c r="Q24" s="17">
        <f t="shared" si="1"/>
        <v>-22784</v>
      </c>
    </row>
    <row r="25" spans="1:17" ht="21.75" customHeight="1" x14ac:dyDescent="0.2">
      <c r="A25" s="7" t="s">
        <v>21</v>
      </c>
      <c r="C25" s="19">
        <v>10000</v>
      </c>
      <c r="D25" s="20"/>
      <c r="E25" s="19">
        <v>4286606</v>
      </c>
      <c r="F25" s="20"/>
      <c r="G25" s="19">
        <v>4286606</v>
      </c>
      <c r="H25" s="20"/>
      <c r="I25" s="17">
        <f t="shared" si="0"/>
        <v>0</v>
      </c>
      <c r="J25" s="20"/>
      <c r="K25" s="19">
        <v>10000</v>
      </c>
      <c r="L25" s="20"/>
      <c r="M25" s="19">
        <v>4286606</v>
      </c>
      <c r="N25" s="20"/>
      <c r="O25" s="19">
        <v>4294296</v>
      </c>
      <c r="P25" s="20"/>
      <c r="Q25" s="17">
        <f t="shared" si="1"/>
        <v>-7690</v>
      </c>
    </row>
    <row r="26" spans="1:17" ht="21.75" customHeight="1" x14ac:dyDescent="0.2">
      <c r="A26" s="7" t="s">
        <v>27</v>
      </c>
      <c r="C26" s="19">
        <v>10000</v>
      </c>
      <c r="D26" s="20"/>
      <c r="E26" s="19">
        <v>12304148</v>
      </c>
      <c r="F26" s="20"/>
      <c r="G26" s="19">
        <v>12304148</v>
      </c>
      <c r="H26" s="20"/>
      <c r="I26" s="17">
        <f t="shared" si="0"/>
        <v>0</v>
      </c>
      <c r="J26" s="20"/>
      <c r="K26" s="19">
        <v>10000</v>
      </c>
      <c r="L26" s="20"/>
      <c r="M26" s="19">
        <v>12304148</v>
      </c>
      <c r="N26" s="20"/>
      <c r="O26" s="19">
        <v>12326220</v>
      </c>
      <c r="P26" s="20"/>
      <c r="Q26" s="17">
        <f t="shared" si="1"/>
        <v>-22072</v>
      </c>
    </row>
    <row r="27" spans="1:17" ht="21.75" customHeight="1" x14ac:dyDescent="0.2">
      <c r="A27" s="7" t="s">
        <v>30</v>
      </c>
      <c r="C27" s="19">
        <v>10000</v>
      </c>
      <c r="D27" s="20"/>
      <c r="E27" s="19">
        <v>6281069</v>
      </c>
      <c r="F27" s="20"/>
      <c r="G27" s="19">
        <v>6281069</v>
      </c>
      <c r="H27" s="20"/>
      <c r="I27" s="17">
        <f t="shared" si="0"/>
        <v>0</v>
      </c>
      <c r="J27" s="20"/>
      <c r="K27" s="19">
        <v>10000</v>
      </c>
      <c r="L27" s="20"/>
      <c r="M27" s="19">
        <v>6281069</v>
      </c>
      <c r="N27" s="20"/>
      <c r="O27" s="19">
        <v>6292336</v>
      </c>
      <c r="P27" s="20"/>
      <c r="Q27" s="17">
        <f t="shared" si="1"/>
        <v>-11267</v>
      </c>
    </row>
    <row r="28" spans="1:17" ht="21.75" customHeight="1" x14ac:dyDescent="0.2">
      <c r="A28" s="7" t="s">
        <v>37</v>
      </c>
      <c r="C28" s="19">
        <v>10000</v>
      </c>
      <c r="D28" s="20"/>
      <c r="E28" s="19">
        <v>4276683</v>
      </c>
      <c r="F28" s="20"/>
      <c r="G28" s="19">
        <v>4276683</v>
      </c>
      <c r="H28" s="20"/>
      <c r="I28" s="17">
        <f t="shared" si="0"/>
        <v>0</v>
      </c>
      <c r="J28" s="20"/>
      <c r="K28" s="19">
        <v>10000</v>
      </c>
      <c r="L28" s="20"/>
      <c r="M28" s="19">
        <v>4276683</v>
      </c>
      <c r="N28" s="20"/>
      <c r="O28" s="19">
        <v>4284355</v>
      </c>
      <c r="P28" s="20"/>
      <c r="Q28" s="17">
        <f t="shared" si="1"/>
        <v>-7672</v>
      </c>
    </row>
    <row r="29" spans="1:17" ht="21.75" customHeight="1" x14ac:dyDescent="0.2">
      <c r="A29" s="9" t="s">
        <v>38</v>
      </c>
      <c r="C29" s="17">
        <v>10000</v>
      </c>
      <c r="D29" s="20"/>
      <c r="E29" s="21">
        <v>12641519</v>
      </c>
      <c r="F29" s="20"/>
      <c r="G29" s="21">
        <v>12641519</v>
      </c>
      <c r="H29" s="20"/>
      <c r="I29" s="17">
        <f t="shared" si="0"/>
        <v>0</v>
      </c>
      <c r="J29" s="20"/>
      <c r="K29" s="17">
        <v>10000</v>
      </c>
      <c r="L29" s="20"/>
      <c r="M29" s="21">
        <v>12641519</v>
      </c>
      <c r="N29" s="20"/>
      <c r="O29" s="21">
        <v>12664197</v>
      </c>
      <c r="P29" s="20"/>
      <c r="Q29" s="17">
        <f t="shared" si="1"/>
        <v>-22678</v>
      </c>
    </row>
    <row r="30" spans="1:17" ht="21.75" customHeight="1" thickBot="1" x14ac:dyDescent="0.25">
      <c r="A30" s="10" t="s">
        <v>40</v>
      </c>
      <c r="C30" s="17"/>
      <c r="D30" s="20"/>
      <c r="E30" s="22">
        <f>SUM(E8:E29)</f>
        <v>4200940237335</v>
      </c>
      <c r="F30" s="20"/>
      <c r="G30" s="22">
        <f>SUM(G8:G29)</f>
        <v>4366196547559</v>
      </c>
      <c r="H30" s="20"/>
      <c r="I30" s="22">
        <f>SUM(I8:I29)</f>
        <v>-165256310224</v>
      </c>
      <c r="J30" s="20"/>
      <c r="K30" s="17"/>
      <c r="L30" s="20"/>
      <c r="M30" s="22">
        <f>SUM(M8:M29)</f>
        <v>4200940237335</v>
      </c>
      <c r="N30" s="20"/>
      <c r="O30" s="22">
        <f>SUM(O8:O29)</f>
        <v>4370551306447</v>
      </c>
      <c r="P30" s="20"/>
      <c r="Q30" s="22">
        <f>SUM(Q8:Q29)</f>
        <v>-169611069112</v>
      </c>
    </row>
    <row r="31" spans="1:17" s="34" customFormat="1" ht="13.5" thickTop="1" x14ac:dyDescent="0.2"/>
    <row r="32" spans="1:17" s="34" customFormat="1" x14ac:dyDescent="0.2"/>
    <row r="33" s="34" customFormat="1" x14ac:dyDescent="0.2"/>
    <row r="34" s="34" customFormat="1" x14ac:dyDescent="0.2"/>
    <row r="35" s="34" customFormat="1" x14ac:dyDescent="0.2"/>
    <row r="36" s="34" customFormat="1" x14ac:dyDescent="0.2"/>
    <row r="37" s="34" customFormat="1" x14ac:dyDescent="0.2"/>
    <row r="38" s="34" customFormat="1" x14ac:dyDescent="0.2"/>
    <row r="39" s="34" customFormat="1" x14ac:dyDescent="0.2"/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38"/>
  <sheetViews>
    <sheetView rightToLeft="1" view="pageBreakPreview" zoomScaleNormal="100" zoomScaleSheetLayoutView="100" workbookViewId="0">
      <selection activeCell="A18" sqref="A18"/>
    </sheetView>
  </sheetViews>
  <sheetFormatPr defaultRowHeight="12.75" x14ac:dyDescent="0.2"/>
  <cols>
    <col min="1" max="1" width="8.28515625" bestFit="1" customWidth="1"/>
    <col min="2" max="2" width="1.28515625" customWidth="1"/>
    <col min="3" max="3" width="10.5703125" bestFit="1" customWidth="1"/>
    <col min="4" max="4" width="1.28515625" customWidth="1"/>
    <col min="5" max="5" width="10.5703125" bestFit="1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0.42578125" bestFit="1" customWidth="1"/>
    <col min="49" max="49" width="7.7109375" customWidth="1"/>
    <col min="50" max="50" width="0.28515625" customWidth="1"/>
  </cols>
  <sheetData>
    <row r="1" spans="1:49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</row>
    <row r="2" spans="1:49" ht="21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</row>
    <row r="3" spans="1:49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</row>
    <row r="4" spans="1:49" ht="14.45" customHeight="1" x14ac:dyDescent="0.2"/>
    <row r="5" spans="1:49" ht="14.45" customHeight="1" x14ac:dyDescent="0.2">
      <c r="A5" s="44" t="s">
        <v>41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</row>
    <row r="6" spans="1:49" ht="14.45" customHeight="1" x14ac:dyDescent="0.2">
      <c r="I6" s="42" t="s">
        <v>6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C6" s="42" t="s">
        <v>8</v>
      </c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42" t="s">
        <v>42</v>
      </c>
      <c r="B8" s="42"/>
      <c r="C8" s="42"/>
      <c r="D8" s="42"/>
      <c r="E8" s="42"/>
      <c r="F8" s="42"/>
      <c r="G8" s="42"/>
      <c r="I8" s="42" t="s">
        <v>43</v>
      </c>
      <c r="J8" s="42"/>
      <c r="K8" s="42"/>
      <c r="M8" s="42" t="s">
        <v>44</v>
      </c>
      <c r="N8" s="42"/>
      <c r="O8" s="42"/>
      <c r="Q8" s="42" t="s">
        <v>45</v>
      </c>
      <c r="R8" s="42"/>
      <c r="S8" s="42"/>
      <c r="T8" s="42"/>
      <c r="U8" s="42"/>
      <c r="W8" s="42" t="s">
        <v>46</v>
      </c>
      <c r="X8" s="42"/>
      <c r="Y8" s="42"/>
      <c r="Z8" s="42"/>
      <c r="AA8" s="42"/>
      <c r="AC8" s="42" t="s">
        <v>43</v>
      </c>
      <c r="AD8" s="42"/>
      <c r="AE8" s="42"/>
      <c r="AF8" s="42"/>
      <c r="AG8" s="42"/>
      <c r="AI8" s="42" t="s">
        <v>44</v>
      </c>
      <c r="AJ8" s="42"/>
      <c r="AK8" s="42"/>
      <c r="AM8" s="42" t="s">
        <v>45</v>
      </c>
      <c r="AN8" s="42"/>
      <c r="AO8" s="42"/>
      <c r="AQ8" s="42" t="s">
        <v>46</v>
      </c>
      <c r="AR8" s="42"/>
      <c r="AS8" s="42"/>
    </row>
    <row r="9" spans="1:49" ht="14.45" customHeight="1" x14ac:dyDescent="0.2">
      <c r="A9" s="16"/>
      <c r="B9" s="16"/>
      <c r="C9" s="16"/>
      <c r="D9" s="16"/>
      <c r="E9" s="16"/>
      <c r="F9" s="16"/>
      <c r="G9" s="16"/>
      <c r="I9" s="16"/>
      <c r="J9" s="16"/>
      <c r="K9" s="16"/>
      <c r="M9" s="16"/>
      <c r="N9" s="16"/>
      <c r="O9" s="16"/>
      <c r="Q9" s="16"/>
      <c r="R9" s="16"/>
      <c r="S9" s="16"/>
      <c r="T9" s="16"/>
      <c r="U9" s="16"/>
      <c r="W9" s="16"/>
      <c r="X9" s="16"/>
      <c r="Y9" s="16"/>
      <c r="Z9" s="16"/>
      <c r="AA9" s="16"/>
      <c r="AC9" s="16"/>
      <c r="AD9" s="16"/>
      <c r="AE9" s="16"/>
      <c r="AF9" s="16"/>
      <c r="AG9" s="16"/>
      <c r="AI9" s="16"/>
      <c r="AJ9" s="16"/>
      <c r="AK9" s="16"/>
      <c r="AM9" s="16"/>
      <c r="AN9" s="16"/>
      <c r="AO9" s="16"/>
      <c r="AQ9" s="16"/>
      <c r="AR9" s="16"/>
      <c r="AS9" s="16"/>
    </row>
    <row r="10" spans="1:49" ht="14.45" customHeight="1" x14ac:dyDescent="0.2">
      <c r="A10" s="44" t="s">
        <v>47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</row>
    <row r="11" spans="1:49" ht="14.45" customHeight="1" x14ac:dyDescent="0.2">
      <c r="C11" s="42" t="s">
        <v>6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Y11" s="42" t="s">
        <v>8</v>
      </c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</row>
    <row r="12" spans="1:49" ht="14.45" customHeight="1" x14ac:dyDescent="0.2">
      <c r="A12" s="2" t="s">
        <v>42</v>
      </c>
      <c r="C12" s="4" t="s">
        <v>48</v>
      </c>
      <c r="D12" s="3"/>
      <c r="E12" s="4" t="s">
        <v>49</v>
      </c>
      <c r="F12" s="3"/>
      <c r="G12" s="43" t="s">
        <v>50</v>
      </c>
      <c r="H12" s="43"/>
      <c r="I12" s="43"/>
      <c r="J12" s="3"/>
      <c r="K12" s="43" t="s">
        <v>51</v>
      </c>
      <c r="L12" s="43"/>
      <c r="M12" s="43"/>
      <c r="N12" s="3"/>
      <c r="O12" s="43" t="s">
        <v>44</v>
      </c>
      <c r="P12" s="43"/>
      <c r="Q12" s="43"/>
      <c r="R12" s="3"/>
      <c r="S12" s="43" t="s">
        <v>45</v>
      </c>
      <c r="T12" s="43"/>
      <c r="U12" s="43"/>
      <c r="V12" s="43"/>
      <c r="W12" s="43"/>
      <c r="Y12" s="43" t="s">
        <v>48</v>
      </c>
      <c r="Z12" s="43"/>
      <c r="AA12" s="43"/>
      <c r="AB12" s="43"/>
      <c r="AC12" s="43"/>
      <c r="AD12" s="3"/>
      <c r="AE12" s="43" t="s">
        <v>49</v>
      </c>
      <c r="AF12" s="43"/>
      <c r="AG12" s="43"/>
      <c r="AH12" s="43"/>
      <c r="AI12" s="43"/>
      <c r="AJ12" s="3"/>
      <c r="AK12" s="43" t="s">
        <v>50</v>
      </c>
      <c r="AL12" s="43"/>
      <c r="AM12" s="43"/>
      <c r="AN12" s="3"/>
      <c r="AO12" s="43" t="s">
        <v>51</v>
      </c>
      <c r="AP12" s="43"/>
      <c r="AQ12" s="43"/>
      <c r="AR12" s="3"/>
      <c r="AS12" s="43" t="s">
        <v>44</v>
      </c>
      <c r="AT12" s="43"/>
      <c r="AU12" s="3"/>
      <c r="AV12" s="4" t="s">
        <v>45</v>
      </c>
    </row>
    <row r="13" spans="1:49" ht="14.45" customHeight="1" x14ac:dyDescent="0.2">
      <c r="A13" s="16"/>
      <c r="B13" s="16"/>
      <c r="C13" s="16"/>
      <c r="D13" s="16"/>
      <c r="E13" s="16"/>
      <c r="F13" s="16"/>
      <c r="G13" s="16"/>
      <c r="I13" s="16"/>
      <c r="J13" s="16"/>
      <c r="K13" s="16"/>
      <c r="M13" s="16"/>
      <c r="N13" s="16"/>
      <c r="O13" s="16"/>
      <c r="Q13" s="16"/>
      <c r="R13" s="16"/>
      <c r="S13" s="16"/>
      <c r="T13" s="16"/>
      <c r="U13" s="16"/>
      <c r="W13" s="16"/>
      <c r="X13" s="16"/>
      <c r="Y13" s="16"/>
      <c r="Z13" s="16"/>
      <c r="AA13" s="16"/>
      <c r="AC13" s="16"/>
      <c r="AD13" s="16"/>
      <c r="AE13" s="16"/>
      <c r="AF13" s="16"/>
      <c r="AG13" s="16"/>
      <c r="AI13" s="16"/>
      <c r="AJ13" s="16"/>
      <c r="AK13" s="16"/>
      <c r="AM13" s="16"/>
      <c r="AN13" s="16"/>
      <c r="AO13" s="16"/>
      <c r="AQ13" s="16"/>
      <c r="AR13" s="16"/>
      <c r="AS13" s="16"/>
    </row>
    <row r="14" spans="1:49" ht="14.45" customHeight="1" x14ac:dyDescent="0.2">
      <c r="A14" s="44" t="s">
        <v>52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</row>
    <row r="15" spans="1:49" ht="14.45" customHeight="1" x14ac:dyDescent="0.2">
      <c r="C15" s="42" t="s">
        <v>6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O15" s="42" t="s">
        <v>8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</row>
    <row r="16" spans="1:49" ht="14.45" customHeight="1" x14ac:dyDescent="0.2">
      <c r="A16" s="2" t="s">
        <v>42</v>
      </c>
      <c r="C16" s="4" t="s">
        <v>49</v>
      </c>
      <c r="D16" s="3"/>
      <c r="E16" s="4" t="s">
        <v>51</v>
      </c>
      <c r="F16" s="3"/>
      <c r="G16" s="43" t="s">
        <v>44</v>
      </c>
      <c r="H16" s="43"/>
      <c r="I16" s="43"/>
      <c r="J16" s="3"/>
      <c r="K16" s="43" t="s">
        <v>45</v>
      </c>
      <c r="L16" s="43"/>
      <c r="M16" s="43"/>
      <c r="O16" s="43" t="s">
        <v>49</v>
      </c>
      <c r="P16" s="43"/>
      <c r="Q16" s="43"/>
      <c r="R16" s="43"/>
      <c r="S16" s="43"/>
      <c r="T16" s="3"/>
      <c r="U16" s="43" t="s">
        <v>51</v>
      </c>
      <c r="V16" s="43"/>
      <c r="W16" s="43"/>
      <c r="X16" s="43"/>
      <c r="Y16" s="43"/>
      <c r="Z16" s="3"/>
      <c r="AA16" s="43" t="s">
        <v>44</v>
      </c>
      <c r="AB16" s="43"/>
      <c r="AC16" s="43"/>
      <c r="AD16" s="43"/>
      <c r="AE16" s="43"/>
      <c r="AF16" s="3"/>
      <c r="AG16" s="43" t="s">
        <v>45</v>
      </c>
      <c r="AH16" s="43"/>
      <c r="AI16" s="43"/>
    </row>
    <row r="17" spans="1:35" ht="21.75" customHeight="1" x14ac:dyDescent="0.2">
      <c r="A17" s="3"/>
      <c r="C17" s="3"/>
      <c r="E17" s="3"/>
      <c r="G17" s="3"/>
      <c r="H17" s="3"/>
      <c r="I17" s="3"/>
      <c r="K17" s="3"/>
      <c r="L17" s="3"/>
      <c r="M17" s="3"/>
      <c r="O17" s="3"/>
      <c r="P17" s="3"/>
      <c r="Q17" s="3"/>
      <c r="R17" s="3"/>
      <c r="S17" s="3"/>
      <c r="U17" s="3"/>
      <c r="V17" s="3"/>
      <c r="W17" s="3"/>
      <c r="X17" s="3"/>
      <c r="Y17" s="3"/>
      <c r="AA17" s="3"/>
      <c r="AB17" s="3"/>
      <c r="AC17" s="3"/>
      <c r="AD17" s="3"/>
      <c r="AE17" s="3"/>
      <c r="AG17" s="3"/>
      <c r="AH17" s="3"/>
      <c r="AI17" s="3"/>
    </row>
    <row r="18" spans="1:35" ht="21.75" customHeight="1" x14ac:dyDescent="0.2"/>
    <row r="19" spans="1:35" ht="21.75" customHeight="1" x14ac:dyDescent="0.2"/>
    <row r="20" spans="1:35" ht="21.75" customHeight="1" x14ac:dyDescent="0.2"/>
    <row r="21" spans="1:35" ht="21.75" customHeight="1" x14ac:dyDescent="0.2"/>
    <row r="22" spans="1:35" ht="21.75" customHeight="1" x14ac:dyDescent="0.2"/>
    <row r="23" spans="1:35" ht="21.75" customHeight="1" x14ac:dyDescent="0.2"/>
    <row r="24" spans="1:35" ht="21.75" customHeight="1" x14ac:dyDescent="0.2"/>
    <row r="25" spans="1:35" ht="21.75" customHeight="1" x14ac:dyDescent="0.2"/>
    <row r="26" spans="1:35" ht="21.75" customHeight="1" x14ac:dyDescent="0.2"/>
    <row r="27" spans="1:35" ht="21.75" customHeight="1" x14ac:dyDescent="0.2"/>
    <row r="28" spans="1:35" ht="21.75" customHeight="1" x14ac:dyDescent="0.2"/>
    <row r="29" spans="1:35" ht="21.75" customHeight="1" x14ac:dyDescent="0.2"/>
    <row r="30" spans="1:35" ht="21.75" customHeight="1" x14ac:dyDescent="0.2"/>
    <row r="31" spans="1:35" ht="21.75" customHeight="1" x14ac:dyDescent="0.2"/>
    <row r="32" spans="1:35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10:AW10"/>
    <mergeCell ref="A8:G8"/>
    <mergeCell ref="I8:K8"/>
    <mergeCell ref="M8:O8"/>
    <mergeCell ref="Q8:U8"/>
    <mergeCell ref="W8:AA8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14:AW14"/>
    <mergeCell ref="C15:M15"/>
    <mergeCell ref="O15:AI15"/>
    <mergeCell ref="G16:I16"/>
    <mergeCell ref="K16:M16"/>
    <mergeCell ref="O16:S16"/>
    <mergeCell ref="U16:Y16"/>
    <mergeCell ref="AA16:AE16"/>
    <mergeCell ref="AG16:AI16"/>
  </mergeCells>
  <pageMargins left="0.39" right="0.39" top="0.39" bottom="0.39" header="0" footer="0"/>
  <pageSetup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2.85546875" bestFit="1" customWidth="1"/>
    <col min="8" max="8" width="1.28515625" customWidth="1"/>
    <col min="9" max="9" width="16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5.42578125" bestFit="1" customWidth="1"/>
    <col min="20" max="20" width="1.28515625" customWidth="1"/>
    <col min="21" max="21" width="22.28515625" bestFit="1" customWidth="1"/>
    <col min="22" max="22" width="1.28515625" customWidth="1"/>
    <col min="23" max="23" width="12.85546875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 ht="21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3" spans="1:27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27" ht="14.45" customHeight="1" x14ac:dyDescent="0.2"/>
    <row r="5" spans="1:27" ht="14.45" customHeight="1" x14ac:dyDescent="0.2">
      <c r="A5" s="1" t="s">
        <v>53</v>
      </c>
      <c r="B5" s="44" t="s">
        <v>54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 spans="1:27" ht="14.45" customHeight="1" x14ac:dyDescent="0.2">
      <c r="E6" s="42" t="s">
        <v>6</v>
      </c>
      <c r="F6" s="42"/>
      <c r="G6" s="42"/>
      <c r="H6" s="42"/>
      <c r="I6" s="42"/>
      <c r="K6" s="42" t="s">
        <v>7</v>
      </c>
      <c r="L6" s="42"/>
      <c r="M6" s="42"/>
      <c r="N6" s="42"/>
      <c r="O6" s="42"/>
      <c r="P6" s="42"/>
      <c r="Q6" s="42"/>
      <c r="S6" s="42" t="s">
        <v>8</v>
      </c>
      <c r="T6" s="42"/>
      <c r="U6" s="42"/>
      <c r="V6" s="42"/>
      <c r="W6" s="42"/>
      <c r="X6" s="42"/>
      <c r="Y6" s="42"/>
      <c r="Z6" s="42"/>
      <c r="AA6" s="42"/>
    </row>
    <row r="7" spans="1:27" ht="14.45" customHeight="1" x14ac:dyDescent="0.2">
      <c r="E7" s="3"/>
      <c r="F7" s="3"/>
      <c r="G7" s="3"/>
      <c r="H7" s="3"/>
      <c r="I7" s="3"/>
      <c r="K7" s="43" t="s">
        <v>55</v>
      </c>
      <c r="L7" s="43"/>
      <c r="M7" s="43"/>
      <c r="N7" s="3"/>
      <c r="O7" s="43" t="s">
        <v>56</v>
      </c>
      <c r="P7" s="43"/>
      <c r="Q7" s="43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42" t="s">
        <v>57</v>
      </c>
      <c r="B8" s="42"/>
      <c r="D8" s="42" t="s">
        <v>58</v>
      </c>
      <c r="E8" s="42"/>
      <c r="G8" s="2" t="s">
        <v>13</v>
      </c>
      <c r="I8" s="2" t="s">
        <v>14</v>
      </c>
      <c r="K8" s="4" t="s">
        <v>12</v>
      </c>
      <c r="L8" s="3"/>
      <c r="M8" s="4" t="s">
        <v>13</v>
      </c>
      <c r="O8" s="4" t="s">
        <v>12</v>
      </c>
      <c r="P8" s="3"/>
      <c r="Q8" s="4" t="s">
        <v>15</v>
      </c>
      <c r="S8" s="2" t="s">
        <v>12</v>
      </c>
      <c r="U8" s="2" t="s">
        <v>59</v>
      </c>
      <c r="W8" s="2" t="s">
        <v>13</v>
      </c>
      <c r="Y8" s="2" t="s">
        <v>14</v>
      </c>
      <c r="AA8" s="2" t="s">
        <v>17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view="pageBreakPreview" zoomScaleNormal="100" zoomScaleSheetLayoutView="100" workbookViewId="0">
      <selection sqref="A1:L1"/>
    </sheetView>
  </sheetViews>
  <sheetFormatPr defaultRowHeight="12.75" x14ac:dyDescent="0.2"/>
  <cols>
    <col min="1" max="1" width="6.42578125" bestFit="1" customWidth="1"/>
    <col min="2" max="2" width="10.42578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5.42578125" bestFit="1" customWidth="1"/>
    <col min="17" max="17" width="1.28515625" customWidth="1"/>
    <col min="18" max="18" width="12.85546875" bestFit="1" customWidth="1"/>
    <col min="19" max="19" width="1.28515625" customWidth="1"/>
    <col min="20" max="20" width="16" bestFit="1" customWidth="1"/>
    <col min="21" max="21" width="1.28515625" customWidth="1"/>
    <col min="22" max="22" width="5.42578125" bestFit="1" customWidth="1"/>
    <col min="23" max="23" width="1.28515625" customWidth="1"/>
    <col min="24" max="24" width="12.85546875" bestFit="1" customWidth="1"/>
    <col min="25" max="25" width="1.28515625" customWidth="1"/>
    <col min="26" max="26" width="5.42578125" bestFit="1" customWidth="1"/>
    <col min="27" max="27" width="1.28515625" customWidth="1"/>
    <col min="28" max="28" width="10.28515625" bestFit="1" customWidth="1"/>
    <col min="29" max="29" width="1.28515625" customWidth="1"/>
    <col min="30" max="30" width="5.42578125" bestFit="1" customWidth="1"/>
    <col min="31" max="31" width="1.28515625" customWidth="1"/>
    <col min="32" max="32" width="16.140625" bestFit="1" customWidth="1"/>
    <col min="33" max="33" width="1.28515625" customWidth="1"/>
    <col min="34" max="34" width="12.85546875" bestFit="1" customWidth="1"/>
    <col min="35" max="35" width="1.28515625" customWidth="1"/>
    <col min="36" max="36" width="16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</row>
    <row r="2" spans="1:38" ht="21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</row>
    <row r="3" spans="1:38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</row>
    <row r="4" spans="1:38" ht="14.45" customHeight="1" x14ac:dyDescent="0.2"/>
    <row r="5" spans="1:38" ht="14.45" customHeight="1" x14ac:dyDescent="0.2">
      <c r="A5" s="1" t="s">
        <v>60</v>
      </c>
      <c r="B5" s="44" t="s">
        <v>61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</row>
    <row r="6" spans="1:38" ht="14.45" customHeight="1" x14ac:dyDescent="0.2">
      <c r="A6" s="42" t="s">
        <v>62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 t="s">
        <v>6</v>
      </c>
      <c r="Q6" s="42"/>
      <c r="R6" s="42"/>
      <c r="S6" s="42"/>
      <c r="T6" s="42"/>
      <c r="V6" s="42" t="s">
        <v>7</v>
      </c>
      <c r="W6" s="42"/>
      <c r="X6" s="42"/>
      <c r="Y6" s="42"/>
      <c r="Z6" s="42"/>
      <c r="AA6" s="42"/>
      <c r="AB6" s="42"/>
      <c r="AD6" s="42" t="s">
        <v>8</v>
      </c>
      <c r="AE6" s="42"/>
      <c r="AF6" s="42"/>
      <c r="AG6" s="42"/>
      <c r="AH6" s="42"/>
      <c r="AI6" s="42"/>
      <c r="AJ6" s="42"/>
      <c r="AK6" s="42"/>
      <c r="AL6" s="42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3" t="s">
        <v>9</v>
      </c>
      <c r="W7" s="43"/>
      <c r="X7" s="43"/>
      <c r="Y7" s="3"/>
      <c r="Z7" s="43" t="s">
        <v>10</v>
      </c>
      <c r="AA7" s="43"/>
      <c r="AB7" s="43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42" t="s">
        <v>63</v>
      </c>
      <c r="B8" s="42"/>
      <c r="D8" s="2" t="s">
        <v>64</v>
      </c>
      <c r="F8" s="2" t="s">
        <v>65</v>
      </c>
      <c r="H8" s="2" t="s">
        <v>66</v>
      </c>
      <c r="J8" s="2" t="s">
        <v>67</v>
      </c>
      <c r="L8" s="2" t="s">
        <v>68</v>
      </c>
      <c r="N8" s="2" t="s">
        <v>46</v>
      </c>
      <c r="P8" s="2" t="s">
        <v>12</v>
      </c>
      <c r="R8" s="2" t="s">
        <v>13</v>
      </c>
      <c r="T8" s="2" t="s">
        <v>14</v>
      </c>
      <c r="V8" s="4" t="s">
        <v>12</v>
      </c>
      <c r="W8" s="3"/>
      <c r="X8" s="4" t="s">
        <v>13</v>
      </c>
      <c r="Z8" s="4" t="s">
        <v>12</v>
      </c>
      <c r="AA8" s="3"/>
      <c r="AB8" s="4" t="s">
        <v>15</v>
      </c>
      <c r="AD8" s="2" t="s">
        <v>12</v>
      </c>
      <c r="AF8" s="2" t="s">
        <v>16</v>
      </c>
      <c r="AH8" s="2" t="s">
        <v>13</v>
      </c>
      <c r="AJ8" s="2" t="s">
        <v>14</v>
      </c>
      <c r="AL8" s="2" t="s">
        <v>17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view="pageBreakPreview" zoomScaleNormal="100" zoomScaleSheetLayoutView="100" workbookViewId="0">
      <selection sqref="A1:L1"/>
    </sheetView>
  </sheetViews>
  <sheetFormatPr defaultRowHeight="12.75" x14ac:dyDescent="0.2"/>
  <cols>
    <col min="1" max="1" width="12.85546875" bestFit="1" customWidth="1"/>
    <col min="2" max="2" width="1.28515625" customWidth="1"/>
    <col min="3" max="3" width="5.42578125" bestFit="1" customWidth="1"/>
    <col min="4" max="4" width="1.28515625" customWidth="1"/>
    <col min="5" max="5" width="10.7109375" bestFit="1" customWidth="1"/>
    <col min="6" max="6" width="1.28515625" customWidth="1"/>
    <col min="7" max="7" width="15" bestFit="1" customWidth="1"/>
    <col min="8" max="8" width="1.28515625" customWidth="1"/>
    <col min="9" max="9" width="11" bestFit="1" customWidth="1"/>
    <col min="10" max="10" width="1.28515625" customWidth="1"/>
    <col min="11" max="11" width="25.42578125" bestFit="1" customWidth="1"/>
    <col min="12" max="12" width="1.28515625" customWidth="1"/>
    <col min="13" max="13" width="10.140625" bestFit="1" customWidth="1"/>
    <col min="14" max="14" width="0.28515625" customWidth="1"/>
  </cols>
  <sheetData>
    <row r="1" spans="1:13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14.45" customHeight="1" x14ac:dyDescent="0.2">
      <c r="A4" s="44" t="s">
        <v>69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ht="14.45" customHeight="1" x14ac:dyDescent="0.2">
      <c r="A5" s="44" t="s">
        <v>70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ht="14.45" customHeight="1" x14ac:dyDescent="0.2"/>
    <row r="7" spans="1:13" ht="14.45" customHeight="1" x14ac:dyDescent="0.2">
      <c r="C7" s="42" t="s">
        <v>8</v>
      </c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3" ht="14.45" customHeight="1" x14ac:dyDescent="0.2">
      <c r="A8" s="2" t="s">
        <v>71</v>
      </c>
      <c r="C8" s="4" t="s">
        <v>12</v>
      </c>
      <c r="D8" s="3"/>
      <c r="E8" s="4" t="s">
        <v>72</v>
      </c>
      <c r="F8" s="3"/>
      <c r="G8" s="4" t="s">
        <v>73</v>
      </c>
      <c r="H8" s="3"/>
      <c r="I8" s="4" t="s">
        <v>74</v>
      </c>
      <c r="J8" s="3"/>
      <c r="K8" s="4" t="s">
        <v>75</v>
      </c>
      <c r="L8" s="3"/>
      <c r="M8" s="4" t="s">
        <v>76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D1CD5-4576-4558-AE25-C47F959DE807}">
  <sheetPr>
    <pageSetUpPr fitToPage="1"/>
  </sheetPr>
  <dimension ref="A1:L23"/>
  <sheetViews>
    <sheetView rightToLeft="1" view="pageBreakPreview" zoomScaleNormal="100" zoomScaleSheetLayoutView="100" workbookViewId="0">
      <selection activeCell="J7" sqref="J7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7.7109375" bestFit="1" customWidth="1"/>
    <col min="5" max="5" width="1.28515625" customWidth="1"/>
    <col min="6" max="6" width="17.7109375" bestFit="1" customWidth="1"/>
    <col min="7" max="7" width="1.28515625" customWidth="1"/>
    <col min="8" max="8" width="17.85546875" bestFit="1" customWidth="1"/>
    <col min="9" max="9" width="1.28515625" customWidth="1"/>
    <col min="10" max="10" width="16.14062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1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4.45" customHeight="1" x14ac:dyDescent="0.2"/>
    <row r="5" spans="1:12" ht="14.45" customHeight="1" x14ac:dyDescent="0.2">
      <c r="A5" s="1" t="s">
        <v>77</v>
      </c>
      <c r="B5" s="44" t="s">
        <v>78</v>
      </c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ht="14.45" customHeight="1" x14ac:dyDescent="0.2">
      <c r="D6" s="36" t="s">
        <v>6</v>
      </c>
      <c r="F6" s="48" t="s">
        <v>7</v>
      </c>
      <c r="G6" s="48"/>
      <c r="H6" s="48"/>
      <c r="J6" s="36" t="s">
        <v>8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48" t="s">
        <v>79</v>
      </c>
      <c r="B8" s="48"/>
      <c r="D8" s="36" t="s">
        <v>80</v>
      </c>
      <c r="F8" s="36" t="s">
        <v>81</v>
      </c>
      <c r="H8" s="36" t="s">
        <v>82</v>
      </c>
      <c r="J8" s="36" t="s">
        <v>80</v>
      </c>
      <c r="L8" s="36" t="s">
        <v>17</v>
      </c>
    </row>
    <row r="9" spans="1:12" ht="21.75" customHeight="1" x14ac:dyDescent="0.2">
      <c r="A9" s="59" t="s">
        <v>207</v>
      </c>
      <c r="B9" s="59"/>
      <c r="D9" s="15">
        <v>1276212050</v>
      </c>
      <c r="F9" s="15">
        <v>337554</v>
      </c>
      <c r="H9" s="15">
        <v>0</v>
      </c>
      <c r="J9" s="15">
        <v>1276549604</v>
      </c>
      <c r="L9" s="55">
        <v>3.0254831553900641E-4</v>
      </c>
    </row>
    <row r="10" spans="1:12" ht="21.75" customHeight="1" x14ac:dyDescent="0.2">
      <c r="A10" s="59" t="s">
        <v>208</v>
      </c>
      <c r="B10" s="59"/>
      <c r="D10" s="15">
        <v>110664</v>
      </c>
      <c r="F10" s="15">
        <v>8900000</v>
      </c>
      <c r="H10" s="15">
        <v>0</v>
      </c>
      <c r="J10" s="15">
        <v>9010664</v>
      </c>
      <c r="L10" s="55">
        <v>2.1355701388694063E-6</v>
      </c>
    </row>
    <row r="11" spans="1:12" ht="21.75" customHeight="1" x14ac:dyDescent="0.2">
      <c r="A11" s="59" t="s">
        <v>209</v>
      </c>
      <c r="B11" s="59"/>
      <c r="D11" s="15">
        <v>46367472307</v>
      </c>
      <c r="F11" s="15">
        <v>46753128839</v>
      </c>
      <c r="H11" s="15">
        <v>92800375000</v>
      </c>
      <c r="J11" s="15">
        <v>320226146</v>
      </c>
      <c r="L11" s="55">
        <v>7.5895116617691528E-5</v>
      </c>
    </row>
    <row r="12" spans="1:12" ht="21.75" customHeight="1" x14ac:dyDescent="0.2">
      <c r="A12" s="59" t="s">
        <v>210</v>
      </c>
      <c r="B12" s="59"/>
      <c r="D12" s="15">
        <v>2521131</v>
      </c>
      <c r="F12" s="15">
        <v>9974</v>
      </c>
      <c r="H12" s="15">
        <v>0</v>
      </c>
      <c r="J12" s="15">
        <v>2531105</v>
      </c>
      <c r="L12" s="55">
        <v>5.9988389938222637E-7</v>
      </c>
    </row>
    <row r="13" spans="1:12" ht="21.75" customHeight="1" x14ac:dyDescent="0.2">
      <c r="A13" s="59" t="s">
        <v>211</v>
      </c>
      <c r="B13" s="59"/>
      <c r="D13" s="15">
        <v>7267664</v>
      </c>
      <c r="F13" s="15">
        <v>28753</v>
      </c>
      <c r="H13" s="15">
        <v>0</v>
      </c>
      <c r="J13" s="15">
        <v>7296417</v>
      </c>
      <c r="L13" s="55">
        <v>1.6510177263284128E-7</v>
      </c>
    </row>
    <row r="14" spans="1:12" ht="21.75" customHeight="1" x14ac:dyDescent="0.2">
      <c r="A14" s="59" t="s">
        <v>212</v>
      </c>
      <c r="B14" s="59"/>
      <c r="D14" s="15">
        <v>936402298</v>
      </c>
      <c r="F14" s="15">
        <v>121969655595</v>
      </c>
      <c r="H14" s="15">
        <v>122862918127</v>
      </c>
      <c r="J14" s="15">
        <v>43139766</v>
      </c>
      <c r="L14" s="55">
        <v>1.0224329313290752E-5</v>
      </c>
    </row>
    <row r="15" spans="1:12" ht="21.75" customHeight="1" x14ac:dyDescent="0.2">
      <c r="A15" s="59" t="s">
        <v>213</v>
      </c>
      <c r="B15" s="59"/>
      <c r="D15" s="15">
        <v>5171301</v>
      </c>
      <c r="F15" s="15">
        <v>20459</v>
      </c>
      <c r="H15" s="15">
        <v>0</v>
      </c>
      <c r="J15" s="15">
        <v>5191760</v>
      </c>
      <c r="L15" s="55">
        <v>1.2304717636987273E-6</v>
      </c>
    </row>
    <row r="16" spans="1:12" ht="21.75" customHeight="1" x14ac:dyDescent="0.2">
      <c r="A16" s="59" t="s">
        <v>214</v>
      </c>
      <c r="B16" s="59"/>
      <c r="D16" s="15">
        <v>413983324643</v>
      </c>
      <c r="F16" s="15">
        <v>448821570219</v>
      </c>
      <c r="H16" s="15">
        <v>859401500000</v>
      </c>
      <c r="J16" s="15">
        <v>3403394862</v>
      </c>
      <c r="L16" s="55">
        <v>8.066207371697318E-4</v>
      </c>
    </row>
    <row r="17" spans="1:12" ht="21.75" customHeight="1" x14ac:dyDescent="0.2">
      <c r="A17" s="59" t="s">
        <v>215</v>
      </c>
      <c r="B17" s="59"/>
      <c r="D17" s="15">
        <v>225156350</v>
      </c>
      <c r="F17" s="15">
        <v>3070957310506</v>
      </c>
      <c r="H17" s="15">
        <v>3063502600406</v>
      </c>
      <c r="J17" s="15">
        <v>7679866450</v>
      </c>
      <c r="L17" s="55">
        <v>1.8201648026299722E-3</v>
      </c>
    </row>
    <row r="18" spans="1:12" ht="21.75" customHeight="1" thickBot="1" x14ac:dyDescent="0.25">
      <c r="A18" s="41" t="s">
        <v>40</v>
      </c>
      <c r="B18" s="41"/>
      <c r="D18" s="11">
        <f>SUM(D9:D17)</f>
        <v>462803638408</v>
      </c>
      <c r="F18" s="11">
        <f>SUM(F9:F17)</f>
        <v>3688510961899</v>
      </c>
      <c r="H18" s="11">
        <f>SUM(H9:H17)</f>
        <v>4138567393533</v>
      </c>
      <c r="J18" s="11">
        <f>SUM(J9:J17)</f>
        <v>12747206774</v>
      </c>
      <c r="L18" s="56">
        <f>SUM(L9:L17)</f>
        <v>3.0195843288442761E-3</v>
      </c>
    </row>
    <row r="19" spans="1:12" ht="13.5" thickTop="1" x14ac:dyDescent="0.2"/>
    <row r="20" spans="1:12" x14ac:dyDescent="0.2">
      <c r="D20" s="57"/>
    </row>
    <row r="21" spans="1:12" x14ac:dyDescent="0.2">
      <c r="D21" s="57"/>
      <c r="E21" s="57"/>
      <c r="F21" s="57"/>
      <c r="G21" s="57"/>
      <c r="H21" s="57"/>
      <c r="I21" s="57"/>
      <c r="J21" s="57"/>
    </row>
    <row r="22" spans="1:12" x14ac:dyDescent="0.2">
      <c r="D22" s="57"/>
      <c r="E22" s="57"/>
      <c r="F22" s="57"/>
      <c r="G22" s="57"/>
      <c r="H22" s="57"/>
      <c r="I22" s="57"/>
      <c r="J22" s="57"/>
      <c r="L22" s="58"/>
    </row>
    <row r="23" spans="1:12" x14ac:dyDescent="0.2">
      <c r="D23" s="57"/>
      <c r="E23" s="57"/>
      <c r="F23" s="57"/>
      <c r="G23" s="57"/>
      <c r="H23" s="57"/>
      <c r="I23" s="57"/>
      <c r="J23" s="57"/>
    </row>
  </sheetData>
  <mergeCells count="16"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14:B14"/>
    <mergeCell ref="A1:L1"/>
    <mergeCell ref="A2:L2"/>
    <mergeCell ref="A3:L3"/>
    <mergeCell ref="B5:L5"/>
    <mergeCell ref="F6:H6"/>
    <mergeCell ref="A8:B8"/>
  </mergeCells>
  <pageMargins left="0.39" right="0.39" top="0.39" bottom="0.39" header="0" footer="0"/>
  <pageSetup scale="9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Normal="100" zoomScaleSheetLayoutView="100" workbookViewId="0">
      <selection activeCell="F31" sqref="F31"/>
    </sheetView>
  </sheetViews>
  <sheetFormatPr defaultRowHeight="12.75" x14ac:dyDescent="0.2"/>
  <cols>
    <col min="1" max="1" width="3.85546875" bestFit="1" customWidth="1"/>
    <col min="2" max="2" width="49.7109375" customWidth="1"/>
    <col min="3" max="3" width="1.28515625" customWidth="1"/>
    <col min="4" max="4" width="8.28515625" bestFit="1" customWidth="1"/>
    <col min="5" max="5" width="1.28515625" customWidth="1"/>
    <col min="6" max="6" width="18.140625" bestFit="1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</cols>
  <sheetData>
    <row r="1" spans="1:10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1.75" customHeight="1" x14ac:dyDescent="0.2">
      <c r="A2" s="37" t="s">
        <v>83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14.45" customHeight="1" x14ac:dyDescent="0.2"/>
    <row r="5" spans="1:10" ht="29.1" customHeight="1" x14ac:dyDescent="0.2">
      <c r="A5" s="1" t="s">
        <v>84</v>
      </c>
      <c r="B5" s="44" t="s">
        <v>85</v>
      </c>
      <c r="C5" s="44"/>
      <c r="D5" s="44"/>
      <c r="E5" s="44"/>
      <c r="F5" s="44"/>
      <c r="G5" s="44"/>
      <c r="H5" s="44"/>
      <c r="I5" s="44"/>
      <c r="J5" s="44"/>
    </row>
    <row r="6" spans="1:10" ht="14.45" customHeight="1" x14ac:dyDescent="0.2"/>
    <row r="7" spans="1:10" ht="14.45" customHeight="1" x14ac:dyDescent="0.2">
      <c r="A7" s="42" t="s">
        <v>86</v>
      </c>
      <c r="B7" s="42"/>
      <c r="D7" s="2" t="s">
        <v>87</v>
      </c>
      <c r="F7" s="2" t="s">
        <v>80</v>
      </c>
      <c r="H7" s="2" t="s">
        <v>88</v>
      </c>
      <c r="J7" s="2" t="s">
        <v>89</v>
      </c>
    </row>
    <row r="8" spans="1:10" ht="21.75" customHeight="1" x14ac:dyDescent="0.2">
      <c r="A8" s="46" t="s">
        <v>90</v>
      </c>
      <c r="B8" s="46"/>
      <c r="D8" s="5" t="s">
        <v>91</v>
      </c>
      <c r="F8" s="23">
        <f>'درآمد سرمایه گذاری در سهام'!T39</f>
        <v>-168052881092</v>
      </c>
      <c r="H8" s="30">
        <f t="shared" ref="H8:H10" si="0">F8/204214588614</f>
        <v>-0.82292299601400309</v>
      </c>
      <c r="J8" s="30">
        <f t="shared" ref="J8:J10" si="1">F8/4219324777022</f>
        <v>-3.9829330514493305E-2</v>
      </c>
    </row>
    <row r="9" spans="1:10" ht="21.75" customHeight="1" x14ac:dyDescent="0.2">
      <c r="A9" s="38" t="s">
        <v>92</v>
      </c>
      <c r="B9" s="38"/>
      <c r="D9" s="7" t="s">
        <v>93</v>
      </c>
      <c r="F9" s="19">
        <f>'درآمد سرمایه گذاری در صندوق'!T10</f>
        <v>1430946404</v>
      </c>
      <c r="H9" s="30">
        <f t="shared" si="0"/>
        <v>7.0070723825942224E-3</v>
      </c>
      <c r="J9" s="30">
        <f t="shared" si="1"/>
        <v>3.3914109001345047E-4</v>
      </c>
    </row>
    <row r="10" spans="1:10" ht="21.75" customHeight="1" x14ac:dyDescent="0.2">
      <c r="A10" s="38" t="s">
        <v>94</v>
      </c>
      <c r="B10" s="38"/>
      <c r="D10" s="7" t="s">
        <v>95</v>
      </c>
      <c r="F10" s="19">
        <f>'درآمد سرمایه گذاری در اوراق به'!R17</f>
        <v>281567105379</v>
      </c>
      <c r="H10" s="30">
        <f t="shared" si="0"/>
        <v>1.3787805625934457</v>
      </c>
      <c r="J10" s="30">
        <f t="shared" si="1"/>
        <v>6.6732740487858364E-2</v>
      </c>
    </row>
    <row r="11" spans="1:10" ht="21.75" customHeight="1" x14ac:dyDescent="0.2">
      <c r="A11" s="38" t="s">
        <v>96</v>
      </c>
      <c r="B11" s="38"/>
      <c r="D11" s="7" t="s">
        <v>97</v>
      </c>
      <c r="F11" s="19">
        <f>'درآمد سپرده بانکی (2)'!H17</f>
        <v>85636423950</v>
      </c>
      <c r="H11" s="30">
        <f>F11/204214588614</f>
        <v>0.41934528052678588</v>
      </c>
      <c r="J11" s="30">
        <f>F11/4219324777022</f>
        <v>2.029623896609405E-2</v>
      </c>
    </row>
    <row r="12" spans="1:10" ht="21.75" customHeight="1" x14ac:dyDescent="0.2">
      <c r="A12" s="45" t="s">
        <v>98</v>
      </c>
      <c r="B12" s="45"/>
      <c r="D12" s="9" t="s">
        <v>99</v>
      </c>
      <c r="F12" s="21">
        <f>'سایر درآمدها'!F11</f>
        <v>2799596843</v>
      </c>
      <c r="H12" s="30">
        <f>F12/204214588614</f>
        <v>1.3709093272918469E-2</v>
      </c>
      <c r="J12" s="30">
        <f>F12/4219324777022</f>
        <v>6.6351774062198548E-4</v>
      </c>
    </row>
    <row r="13" spans="1:10" ht="21.75" customHeight="1" x14ac:dyDescent="0.2">
      <c r="A13" s="41" t="s">
        <v>40</v>
      </c>
      <c r="B13" s="41"/>
      <c r="D13" s="11"/>
      <c r="F13" s="22">
        <f>SUM(F8:F12)</f>
        <v>203381191484</v>
      </c>
      <c r="H13" s="31">
        <f>SUM(H8:H12)</f>
        <v>0.99591901276174122</v>
      </c>
      <c r="J13" s="31">
        <f>SUM(J8:J12)</f>
        <v>4.8202307770094543E-2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43"/>
  <sheetViews>
    <sheetView rightToLeft="1" view="pageBreakPreview" zoomScaleNormal="100" zoomScaleSheetLayoutView="100" workbookViewId="0">
      <selection activeCell="D41" sqref="D41:V45"/>
    </sheetView>
  </sheetViews>
  <sheetFormatPr defaultRowHeight="12.75" x14ac:dyDescent="0.2"/>
  <cols>
    <col min="1" max="1" width="6.140625" bestFit="1" customWidth="1"/>
    <col min="2" max="2" width="31.140625" customWidth="1"/>
    <col min="3" max="3" width="1.28515625" customWidth="1"/>
    <col min="4" max="4" width="14.7109375" bestFit="1" customWidth="1"/>
    <col min="5" max="5" width="1.28515625" customWidth="1"/>
    <col min="6" max="6" width="18.140625" bestFit="1" customWidth="1"/>
    <col min="7" max="7" width="1.28515625" customWidth="1"/>
    <col min="8" max="8" width="11.140625" bestFit="1" customWidth="1"/>
    <col min="9" max="9" width="1.28515625" customWidth="1"/>
    <col min="10" max="10" width="18.14062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5" width="1.28515625" customWidth="1"/>
    <col min="16" max="16" width="18.140625" bestFit="1" customWidth="1"/>
    <col min="17" max="17" width="1.28515625" customWidth="1"/>
    <col min="18" max="18" width="15" bestFit="1" customWidth="1"/>
    <col min="19" max="19" width="1.28515625" customWidth="1"/>
    <col min="20" max="20" width="18.140625" bestFit="1" customWidth="1"/>
    <col min="21" max="21" width="1.28515625" customWidth="1"/>
    <col min="22" max="22" width="17.28515625" bestFit="1" customWidth="1"/>
    <col min="23" max="23" width="0.28515625" customWidth="1"/>
  </cols>
  <sheetData>
    <row r="1" spans="1:22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 ht="21.75" customHeight="1" x14ac:dyDescent="0.2">
      <c r="A2" s="37" t="s">
        <v>83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 ht="14.45" customHeight="1" x14ac:dyDescent="0.2"/>
    <row r="5" spans="1:22" ht="14.45" customHeight="1" x14ac:dyDescent="0.2">
      <c r="A5" s="1" t="s">
        <v>100</v>
      </c>
      <c r="B5" s="44" t="s">
        <v>206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</row>
    <row r="6" spans="1:22" ht="14.45" customHeight="1" x14ac:dyDescent="0.2">
      <c r="D6" s="42" t="s">
        <v>101</v>
      </c>
      <c r="E6" s="42"/>
      <c r="F6" s="42"/>
      <c r="G6" s="42"/>
      <c r="H6" s="42"/>
      <c r="I6" s="42"/>
      <c r="J6" s="42"/>
      <c r="K6" s="42"/>
      <c r="L6" s="42"/>
      <c r="N6" s="42" t="s">
        <v>102</v>
      </c>
      <c r="O6" s="42"/>
      <c r="P6" s="42"/>
      <c r="Q6" s="42"/>
      <c r="R6" s="42"/>
      <c r="S6" s="42"/>
      <c r="T6" s="42"/>
      <c r="U6" s="42"/>
      <c r="V6" s="42"/>
    </row>
    <row r="7" spans="1:22" ht="14.45" customHeight="1" x14ac:dyDescent="0.2">
      <c r="D7" s="3"/>
      <c r="E7" s="3"/>
      <c r="F7" s="3"/>
      <c r="G7" s="3"/>
      <c r="H7" s="3"/>
      <c r="I7" s="3"/>
      <c r="J7" s="43" t="s">
        <v>40</v>
      </c>
      <c r="K7" s="43"/>
      <c r="L7" s="43"/>
      <c r="N7" s="3"/>
      <c r="O7" s="3"/>
      <c r="P7" s="3"/>
      <c r="Q7" s="3"/>
      <c r="R7" s="3"/>
      <c r="S7" s="3"/>
      <c r="T7" s="43" t="s">
        <v>40</v>
      </c>
      <c r="U7" s="43"/>
      <c r="V7" s="43"/>
    </row>
    <row r="8" spans="1:22" ht="14.45" customHeight="1" x14ac:dyDescent="0.2">
      <c r="A8" s="42" t="s">
        <v>103</v>
      </c>
      <c r="B8" s="42"/>
      <c r="D8" s="2" t="s">
        <v>104</v>
      </c>
      <c r="F8" s="2" t="s">
        <v>105</v>
      </c>
      <c r="H8" s="2" t="s">
        <v>106</v>
      </c>
      <c r="J8" s="4" t="s">
        <v>80</v>
      </c>
      <c r="K8" s="3"/>
      <c r="L8" s="4" t="s">
        <v>88</v>
      </c>
      <c r="N8" s="2" t="s">
        <v>104</v>
      </c>
      <c r="P8" s="25" t="s">
        <v>105</v>
      </c>
      <c r="R8" s="2" t="s">
        <v>106</v>
      </c>
      <c r="T8" s="4" t="s">
        <v>80</v>
      </c>
      <c r="U8" s="3"/>
      <c r="V8" s="4" t="s">
        <v>88</v>
      </c>
    </row>
    <row r="9" spans="1:22" ht="21.75" customHeight="1" x14ac:dyDescent="0.2">
      <c r="A9" s="38" t="s">
        <v>39</v>
      </c>
      <c r="B9" s="38"/>
      <c r="D9" s="17">
        <v>0</v>
      </c>
      <c r="E9" s="18"/>
      <c r="F9" s="17">
        <v>-165256310223</v>
      </c>
      <c r="G9" s="18"/>
      <c r="H9" s="17">
        <v>0</v>
      </c>
      <c r="I9" s="18"/>
      <c r="J9" s="17">
        <f>D9+F9+H9</f>
        <v>-165256310223</v>
      </c>
      <c r="K9" s="18"/>
      <c r="L9" s="30">
        <f>J9/-158445618559</f>
        <v>1.0429844114715228</v>
      </c>
      <c r="M9" s="18"/>
      <c r="N9" s="17">
        <v>0</v>
      </c>
      <c r="O9" s="18"/>
      <c r="P9" s="29">
        <v>-169610729932</v>
      </c>
      <c r="Q9" s="18"/>
      <c r="R9" s="17">
        <v>0</v>
      </c>
      <c r="S9" s="18"/>
      <c r="T9" s="17">
        <f>N9+P9+R9</f>
        <v>-169610729932</v>
      </c>
      <c r="V9" s="30">
        <f t="shared" ref="V9:V35" si="0">T9/204214588614</f>
        <v>-0.83055148548957425</v>
      </c>
    </row>
    <row r="10" spans="1:22" ht="21.75" customHeight="1" x14ac:dyDescent="0.2">
      <c r="A10" s="38" t="s">
        <v>107</v>
      </c>
      <c r="B10" s="38"/>
      <c r="D10" s="17">
        <v>0</v>
      </c>
      <c r="E10" s="18"/>
      <c r="F10" s="17">
        <v>0</v>
      </c>
      <c r="G10" s="18"/>
      <c r="H10" s="17">
        <v>0</v>
      </c>
      <c r="I10" s="18"/>
      <c r="J10" s="17">
        <f>D10+F10+H10</f>
        <v>0</v>
      </c>
      <c r="K10" s="18"/>
      <c r="L10" s="30">
        <f>J10/-158445618559</f>
        <v>0</v>
      </c>
      <c r="M10" s="18"/>
      <c r="N10" s="17">
        <v>11470</v>
      </c>
      <c r="O10" s="18"/>
      <c r="P10" s="29">
        <v>0</v>
      </c>
      <c r="Q10" s="18"/>
      <c r="R10" s="17">
        <v>-7253</v>
      </c>
      <c r="S10" s="18"/>
      <c r="T10" s="17">
        <f>N10+P10+R10</f>
        <v>4217</v>
      </c>
      <c r="V10" s="30">
        <f t="shared" si="0"/>
        <v>2.0649846950801548E-8</v>
      </c>
    </row>
    <row r="11" spans="1:22" ht="21.75" customHeight="1" x14ac:dyDescent="0.2">
      <c r="A11" s="38" t="s">
        <v>108</v>
      </c>
      <c r="B11" s="38"/>
      <c r="D11" s="17">
        <v>0</v>
      </c>
      <c r="E11" s="18"/>
      <c r="F11" s="17">
        <v>0</v>
      </c>
      <c r="G11" s="18"/>
      <c r="H11" s="17">
        <v>0</v>
      </c>
      <c r="I11" s="18"/>
      <c r="J11" s="17">
        <f t="shared" ref="J11:J38" si="1">D11+F11+H11</f>
        <v>0</v>
      </c>
      <c r="K11" s="18"/>
      <c r="L11" s="30">
        <f t="shared" ref="L11:L38" si="2">J11/-158445618559</f>
        <v>0</v>
      </c>
      <c r="M11" s="18"/>
      <c r="N11" s="17">
        <v>0</v>
      </c>
      <c r="O11" s="18"/>
      <c r="P11" s="29">
        <v>0</v>
      </c>
      <c r="Q11" s="18"/>
      <c r="R11" s="17">
        <v>704088402</v>
      </c>
      <c r="S11" s="18"/>
      <c r="T11" s="17">
        <f t="shared" ref="T11:T38" si="3">N11+P11+R11</f>
        <v>704088402</v>
      </c>
      <c r="V11" s="30">
        <f t="shared" si="0"/>
        <v>3.4477869910207334E-3</v>
      </c>
    </row>
    <row r="12" spans="1:22" ht="21.75" customHeight="1" x14ac:dyDescent="0.2">
      <c r="A12" s="38" t="s">
        <v>109</v>
      </c>
      <c r="B12" s="38"/>
      <c r="D12" s="17">
        <v>0</v>
      </c>
      <c r="E12" s="18"/>
      <c r="F12" s="17">
        <v>0</v>
      </c>
      <c r="G12" s="18"/>
      <c r="H12" s="17">
        <v>0</v>
      </c>
      <c r="I12" s="18"/>
      <c r="J12" s="17">
        <f t="shared" si="1"/>
        <v>0</v>
      </c>
      <c r="K12" s="18"/>
      <c r="L12" s="30">
        <f t="shared" si="2"/>
        <v>0</v>
      </c>
      <c r="M12" s="18"/>
      <c r="N12" s="17">
        <v>0</v>
      </c>
      <c r="O12" s="18"/>
      <c r="P12" s="29">
        <v>0</v>
      </c>
      <c r="Q12" s="18"/>
      <c r="R12" s="17">
        <v>804244022</v>
      </c>
      <c r="S12" s="18"/>
      <c r="T12" s="17">
        <f t="shared" si="3"/>
        <v>804244022</v>
      </c>
      <c r="V12" s="30">
        <f t="shared" si="0"/>
        <v>3.9382300131366073E-3</v>
      </c>
    </row>
    <row r="13" spans="1:22" ht="21.75" customHeight="1" x14ac:dyDescent="0.2">
      <c r="A13" s="38" t="s">
        <v>110</v>
      </c>
      <c r="B13" s="38"/>
      <c r="D13" s="19">
        <v>0</v>
      </c>
      <c r="E13" s="20"/>
      <c r="F13" s="19">
        <v>0</v>
      </c>
      <c r="G13" s="20"/>
      <c r="H13" s="19">
        <v>0</v>
      </c>
      <c r="I13" s="20"/>
      <c r="J13" s="17">
        <f t="shared" si="1"/>
        <v>0</v>
      </c>
      <c r="K13" s="20"/>
      <c r="L13" s="30">
        <f t="shared" si="2"/>
        <v>0</v>
      </c>
      <c r="M13" s="20"/>
      <c r="N13" s="19">
        <v>0</v>
      </c>
      <c r="O13" s="20"/>
      <c r="P13" s="28">
        <v>0</v>
      </c>
      <c r="Q13" s="20"/>
      <c r="R13" s="19">
        <v>38635398</v>
      </c>
      <c r="S13" s="20"/>
      <c r="T13" s="17">
        <f t="shared" si="3"/>
        <v>38635398</v>
      </c>
      <c r="V13" s="30">
        <f t="shared" si="0"/>
        <v>1.8919019577503062E-4</v>
      </c>
    </row>
    <row r="14" spans="1:22" ht="21.75" customHeight="1" x14ac:dyDescent="0.2">
      <c r="A14" s="38" t="s">
        <v>111</v>
      </c>
      <c r="B14" s="38"/>
      <c r="D14" s="19">
        <v>0</v>
      </c>
      <c r="E14" s="20"/>
      <c r="F14" s="19">
        <v>0</v>
      </c>
      <c r="G14" s="20"/>
      <c r="H14" s="19">
        <v>0</v>
      </c>
      <c r="I14" s="20"/>
      <c r="J14" s="17">
        <f t="shared" si="1"/>
        <v>0</v>
      </c>
      <c r="K14" s="20"/>
      <c r="L14" s="30">
        <f t="shared" si="2"/>
        <v>0</v>
      </c>
      <c r="M14" s="20"/>
      <c r="N14" s="19">
        <v>49000000</v>
      </c>
      <c r="O14" s="20"/>
      <c r="P14" s="28">
        <v>0</v>
      </c>
      <c r="Q14" s="20"/>
      <c r="R14" s="19">
        <v>-185086151</v>
      </c>
      <c r="S14" s="20"/>
      <c r="T14" s="17">
        <f t="shared" si="3"/>
        <v>-136086151</v>
      </c>
      <c r="V14" s="30">
        <f t="shared" si="0"/>
        <v>-6.6638799864208412E-4</v>
      </c>
    </row>
    <row r="15" spans="1:22" ht="21.75" customHeight="1" x14ac:dyDescent="0.2">
      <c r="A15" s="38" t="s">
        <v>112</v>
      </c>
      <c r="B15" s="38"/>
      <c r="D15" s="19">
        <v>0</v>
      </c>
      <c r="E15" s="20"/>
      <c r="F15" s="19">
        <v>0</v>
      </c>
      <c r="G15" s="20"/>
      <c r="H15" s="19">
        <v>0</v>
      </c>
      <c r="I15" s="20"/>
      <c r="J15" s="17">
        <f t="shared" si="1"/>
        <v>0</v>
      </c>
      <c r="K15" s="20"/>
      <c r="L15" s="30">
        <f t="shared" si="2"/>
        <v>0</v>
      </c>
      <c r="M15" s="20"/>
      <c r="N15" s="19">
        <v>0</v>
      </c>
      <c r="O15" s="20"/>
      <c r="P15" s="28">
        <v>0</v>
      </c>
      <c r="Q15" s="20"/>
      <c r="R15" s="19">
        <v>60454943</v>
      </c>
      <c r="S15" s="20"/>
      <c r="T15" s="17">
        <f t="shared" si="3"/>
        <v>60454943</v>
      </c>
      <c r="V15" s="30">
        <f t="shared" si="0"/>
        <v>2.9603635768779492E-4</v>
      </c>
    </row>
    <row r="16" spans="1:22" ht="21.75" customHeight="1" x14ac:dyDescent="0.2">
      <c r="A16" s="38" t="s">
        <v>113</v>
      </c>
      <c r="B16" s="38"/>
      <c r="D16" s="19">
        <v>0</v>
      </c>
      <c r="E16" s="20"/>
      <c r="F16" s="19">
        <v>0</v>
      </c>
      <c r="G16" s="20"/>
      <c r="H16" s="19">
        <v>0</v>
      </c>
      <c r="I16" s="20"/>
      <c r="J16" s="17">
        <f t="shared" si="1"/>
        <v>0</v>
      </c>
      <c r="K16" s="20"/>
      <c r="L16" s="30">
        <f t="shared" si="2"/>
        <v>0</v>
      </c>
      <c r="M16" s="20"/>
      <c r="N16" s="19">
        <v>0</v>
      </c>
      <c r="O16" s="20"/>
      <c r="P16" s="28">
        <v>0</v>
      </c>
      <c r="Q16" s="20"/>
      <c r="R16" s="19">
        <v>53897587</v>
      </c>
      <c r="S16" s="20"/>
      <c r="T16" s="17">
        <f t="shared" si="3"/>
        <v>53897587</v>
      </c>
      <c r="V16" s="30">
        <f t="shared" si="0"/>
        <v>2.639262325272732E-4</v>
      </c>
    </row>
    <row r="17" spans="1:22" ht="21.75" customHeight="1" x14ac:dyDescent="0.2">
      <c r="A17" s="38" t="s">
        <v>23</v>
      </c>
      <c r="B17" s="38"/>
      <c r="D17" s="19">
        <v>0</v>
      </c>
      <c r="E17" s="20"/>
      <c r="F17" s="19">
        <v>0</v>
      </c>
      <c r="G17" s="20"/>
      <c r="H17" s="19">
        <v>0</v>
      </c>
      <c r="I17" s="20"/>
      <c r="J17" s="17">
        <f t="shared" si="1"/>
        <v>0</v>
      </c>
      <c r="K17" s="20"/>
      <c r="L17" s="30">
        <f t="shared" si="2"/>
        <v>0</v>
      </c>
      <c r="M17" s="20"/>
      <c r="N17" s="19">
        <v>0</v>
      </c>
      <c r="O17" s="20"/>
      <c r="P17" s="28">
        <v>-7635</v>
      </c>
      <c r="Q17" s="20"/>
      <c r="R17" s="19">
        <v>0</v>
      </c>
      <c r="S17" s="20"/>
      <c r="T17" s="17">
        <f t="shared" si="3"/>
        <v>-7635</v>
      </c>
      <c r="V17" s="30">
        <f t="shared" si="0"/>
        <v>-3.7387142866817594E-8</v>
      </c>
    </row>
    <row r="18" spans="1:22" ht="21.75" customHeight="1" x14ac:dyDescent="0.2">
      <c r="A18" s="38" t="s">
        <v>24</v>
      </c>
      <c r="B18" s="38"/>
      <c r="D18" s="19">
        <v>0</v>
      </c>
      <c r="E18" s="20"/>
      <c r="F18" s="19">
        <v>0</v>
      </c>
      <c r="G18" s="20"/>
      <c r="H18" s="19">
        <v>0</v>
      </c>
      <c r="I18" s="20"/>
      <c r="J18" s="17">
        <f t="shared" si="1"/>
        <v>0</v>
      </c>
      <c r="K18" s="20"/>
      <c r="L18" s="30">
        <f t="shared" si="2"/>
        <v>0</v>
      </c>
      <c r="M18" s="20"/>
      <c r="N18" s="19">
        <v>0</v>
      </c>
      <c r="O18" s="20"/>
      <c r="P18" s="28">
        <v>-7635</v>
      </c>
      <c r="Q18" s="20"/>
      <c r="R18" s="19">
        <v>0</v>
      </c>
      <c r="S18" s="20"/>
      <c r="T18" s="17">
        <f t="shared" si="3"/>
        <v>-7635</v>
      </c>
      <c r="V18" s="30">
        <f t="shared" si="0"/>
        <v>-3.7387142866817594E-8</v>
      </c>
    </row>
    <row r="19" spans="1:22" ht="21.75" customHeight="1" x14ac:dyDescent="0.2">
      <c r="A19" s="38" t="s">
        <v>32</v>
      </c>
      <c r="B19" s="38"/>
      <c r="D19" s="19">
        <v>0</v>
      </c>
      <c r="E19" s="20"/>
      <c r="F19" s="19">
        <v>0</v>
      </c>
      <c r="G19" s="20"/>
      <c r="H19" s="19">
        <v>0</v>
      </c>
      <c r="I19" s="20"/>
      <c r="J19" s="17">
        <f t="shared" si="1"/>
        <v>0</v>
      </c>
      <c r="K19" s="20"/>
      <c r="L19" s="30">
        <f t="shared" si="2"/>
        <v>0</v>
      </c>
      <c r="M19" s="20"/>
      <c r="N19" s="19">
        <v>0</v>
      </c>
      <c r="O19" s="20"/>
      <c r="P19" s="28">
        <v>-10982</v>
      </c>
      <c r="Q19" s="20"/>
      <c r="R19" s="19">
        <v>0</v>
      </c>
      <c r="S19" s="20"/>
      <c r="T19" s="17">
        <f t="shared" si="3"/>
        <v>-10982</v>
      </c>
      <c r="V19" s="30">
        <f t="shared" si="0"/>
        <v>-5.3776765286626176E-8</v>
      </c>
    </row>
    <row r="20" spans="1:22" ht="21.75" customHeight="1" x14ac:dyDescent="0.2">
      <c r="A20" s="38" t="s">
        <v>33</v>
      </c>
      <c r="B20" s="38"/>
      <c r="D20" s="19">
        <v>0</v>
      </c>
      <c r="E20" s="20"/>
      <c r="F20" s="19">
        <v>0</v>
      </c>
      <c r="G20" s="20"/>
      <c r="H20" s="19">
        <v>0</v>
      </c>
      <c r="I20" s="20"/>
      <c r="J20" s="17">
        <f t="shared" si="1"/>
        <v>0</v>
      </c>
      <c r="K20" s="20"/>
      <c r="L20" s="30">
        <f t="shared" si="2"/>
        <v>0</v>
      </c>
      <c r="M20" s="20"/>
      <c r="N20" s="19">
        <v>0</v>
      </c>
      <c r="O20" s="20"/>
      <c r="P20" s="28">
        <v>-18334</v>
      </c>
      <c r="Q20" s="20"/>
      <c r="R20" s="19">
        <v>0</v>
      </c>
      <c r="S20" s="20"/>
      <c r="T20" s="17">
        <f t="shared" si="3"/>
        <v>-18334</v>
      </c>
      <c r="V20" s="30">
        <f t="shared" si="0"/>
        <v>-8.9778110978419616E-8</v>
      </c>
    </row>
    <row r="21" spans="1:22" ht="21.75" customHeight="1" x14ac:dyDescent="0.2">
      <c r="A21" s="38" t="s">
        <v>28</v>
      </c>
      <c r="B21" s="38"/>
      <c r="D21" s="19">
        <v>0</v>
      </c>
      <c r="E21" s="20"/>
      <c r="F21" s="19">
        <v>0</v>
      </c>
      <c r="G21" s="20"/>
      <c r="H21" s="19">
        <v>0</v>
      </c>
      <c r="I21" s="20"/>
      <c r="J21" s="17">
        <f t="shared" si="1"/>
        <v>0</v>
      </c>
      <c r="K21" s="20"/>
      <c r="L21" s="30">
        <f t="shared" si="2"/>
        <v>0</v>
      </c>
      <c r="M21" s="20"/>
      <c r="N21" s="19">
        <v>0</v>
      </c>
      <c r="O21" s="20"/>
      <c r="P21" s="28">
        <v>-39319</v>
      </c>
      <c r="Q21" s="20"/>
      <c r="R21" s="19">
        <v>0</v>
      </c>
      <c r="S21" s="20"/>
      <c r="T21" s="17">
        <f t="shared" si="3"/>
        <v>-39319</v>
      </c>
      <c r="V21" s="30">
        <f t="shared" si="0"/>
        <v>-1.9253766475185344E-7</v>
      </c>
    </row>
    <row r="22" spans="1:22" ht="21.75" customHeight="1" x14ac:dyDescent="0.2">
      <c r="A22" s="38" t="s">
        <v>35</v>
      </c>
      <c r="B22" s="38"/>
      <c r="D22" s="19">
        <v>0</v>
      </c>
      <c r="E22" s="20"/>
      <c r="F22" s="19">
        <v>0</v>
      </c>
      <c r="G22" s="20"/>
      <c r="H22" s="19">
        <v>0</v>
      </c>
      <c r="I22" s="20"/>
      <c r="J22" s="17">
        <f t="shared" si="1"/>
        <v>0</v>
      </c>
      <c r="K22" s="20"/>
      <c r="L22" s="30">
        <f t="shared" si="2"/>
        <v>0</v>
      </c>
      <c r="M22" s="20"/>
      <c r="N22" s="19">
        <v>0</v>
      </c>
      <c r="O22" s="20"/>
      <c r="P22" s="28">
        <v>-7706</v>
      </c>
      <c r="Q22" s="20"/>
      <c r="R22" s="19">
        <v>0</v>
      </c>
      <c r="S22" s="20"/>
      <c r="T22" s="17">
        <f t="shared" si="3"/>
        <v>-7706</v>
      </c>
      <c r="V22" s="30">
        <f t="shared" si="0"/>
        <v>-3.7734816363025067E-8</v>
      </c>
    </row>
    <row r="23" spans="1:22" ht="21.75" customHeight="1" x14ac:dyDescent="0.2">
      <c r="A23" s="38" t="s">
        <v>19</v>
      </c>
      <c r="B23" s="38"/>
      <c r="D23" s="19">
        <v>0</v>
      </c>
      <c r="E23" s="20"/>
      <c r="F23" s="19">
        <v>0</v>
      </c>
      <c r="G23" s="20"/>
      <c r="H23" s="19">
        <v>0</v>
      </c>
      <c r="I23" s="20"/>
      <c r="J23" s="17">
        <f t="shared" si="1"/>
        <v>0</v>
      </c>
      <c r="K23" s="20"/>
      <c r="L23" s="30">
        <f t="shared" si="2"/>
        <v>0</v>
      </c>
      <c r="M23" s="20"/>
      <c r="N23" s="19">
        <v>0</v>
      </c>
      <c r="O23" s="20"/>
      <c r="P23" s="28">
        <v>-17266</v>
      </c>
      <c r="Q23" s="20"/>
      <c r="R23" s="19">
        <v>0</v>
      </c>
      <c r="S23" s="20"/>
      <c r="T23" s="17">
        <f t="shared" si="3"/>
        <v>-17266</v>
      </c>
      <c r="V23" s="30">
        <f t="shared" si="0"/>
        <v>-8.4548318105890328E-8</v>
      </c>
    </row>
    <row r="24" spans="1:22" ht="21.75" customHeight="1" x14ac:dyDescent="0.2">
      <c r="A24" s="38" t="s">
        <v>18</v>
      </c>
      <c r="B24" s="38"/>
      <c r="D24" s="19">
        <v>0</v>
      </c>
      <c r="E24" s="20"/>
      <c r="F24" s="19">
        <v>0</v>
      </c>
      <c r="G24" s="20"/>
      <c r="H24" s="19">
        <v>0</v>
      </c>
      <c r="I24" s="20"/>
      <c r="J24" s="17">
        <f t="shared" si="1"/>
        <v>0</v>
      </c>
      <c r="K24" s="20"/>
      <c r="L24" s="30">
        <f t="shared" si="2"/>
        <v>0</v>
      </c>
      <c r="M24" s="20"/>
      <c r="N24" s="19">
        <v>0</v>
      </c>
      <c r="O24" s="20"/>
      <c r="P24" s="28">
        <v>-12904</v>
      </c>
      <c r="Q24" s="20"/>
      <c r="R24" s="19">
        <v>0</v>
      </c>
      <c r="S24" s="20"/>
      <c r="T24" s="17">
        <f t="shared" si="3"/>
        <v>-12904</v>
      </c>
      <c r="V24" s="30">
        <f t="shared" si="0"/>
        <v>-6.3188433733256615E-8</v>
      </c>
    </row>
    <row r="25" spans="1:22" ht="21.75" customHeight="1" x14ac:dyDescent="0.2">
      <c r="A25" s="38" t="s">
        <v>26</v>
      </c>
      <c r="B25" s="38"/>
      <c r="D25" s="19">
        <v>0</v>
      </c>
      <c r="E25" s="20"/>
      <c r="F25" s="19">
        <v>0</v>
      </c>
      <c r="G25" s="20"/>
      <c r="H25" s="19">
        <v>0</v>
      </c>
      <c r="I25" s="20"/>
      <c r="J25" s="17">
        <f t="shared" si="1"/>
        <v>0</v>
      </c>
      <c r="K25" s="20"/>
      <c r="L25" s="30">
        <f t="shared" si="2"/>
        <v>0</v>
      </c>
      <c r="M25" s="20"/>
      <c r="N25" s="19">
        <v>0</v>
      </c>
      <c r="O25" s="20"/>
      <c r="P25" s="28">
        <v>-12975</v>
      </c>
      <c r="Q25" s="20"/>
      <c r="R25" s="19">
        <v>0</v>
      </c>
      <c r="S25" s="20"/>
      <c r="T25" s="17">
        <f t="shared" si="3"/>
        <v>-12975</v>
      </c>
      <c r="V25" s="30">
        <f t="shared" si="0"/>
        <v>-6.3536107229464082E-8</v>
      </c>
    </row>
    <row r="26" spans="1:22" ht="21.75" customHeight="1" x14ac:dyDescent="0.2">
      <c r="A26" s="38" t="s">
        <v>36</v>
      </c>
      <c r="B26" s="38"/>
      <c r="D26" s="19">
        <v>0</v>
      </c>
      <c r="E26" s="20"/>
      <c r="F26" s="19">
        <v>0</v>
      </c>
      <c r="G26" s="20"/>
      <c r="H26" s="19">
        <v>0</v>
      </c>
      <c r="I26" s="20"/>
      <c r="J26" s="17">
        <f t="shared" si="1"/>
        <v>0</v>
      </c>
      <c r="K26" s="20"/>
      <c r="L26" s="30">
        <f t="shared" si="2"/>
        <v>0</v>
      </c>
      <c r="M26" s="20"/>
      <c r="N26" s="19">
        <v>0</v>
      </c>
      <c r="O26" s="20"/>
      <c r="P26" s="28">
        <v>-9130</v>
      </c>
      <c r="Q26" s="20"/>
      <c r="R26" s="19">
        <v>0</v>
      </c>
      <c r="S26" s="20"/>
      <c r="T26" s="17">
        <f t="shared" si="3"/>
        <v>-9130</v>
      </c>
      <c r="V26" s="30">
        <f t="shared" si="0"/>
        <v>-4.4707873526397468E-8</v>
      </c>
    </row>
    <row r="27" spans="1:22" ht="21.75" customHeight="1" x14ac:dyDescent="0.2">
      <c r="A27" s="38" t="s">
        <v>29</v>
      </c>
      <c r="B27" s="38"/>
      <c r="D27" s="19">
        <v>0</v>
      </c>
      <c r="E27" s="20"/>
      <c r="F27" s="19">
        <v>0</v>
      </c>
      <c r="G27" s="20"/>
      <c r="H27" s="19">
        <v>0</v>
      </c>
      <c r="I27" s="20"/>
      <c r="J27" s="17">
        <f t="shared" si="1"/>
        <v>0</v>
      </c>
      <c r="K27" s="20"/>
      <c r="L27" s="30">
        <f t="shared" si="2"/>
        <v>0</v>
      </c>
      <c r="M27" s="20"/>
      <c r="N27" s="19">
        <v>0</v>
      </c>
      <c r="O27" s="20"/>
      <c r="P27" s="28">
        <v>-24367</v>
      </c>
      <c r="Q27" s="20"/>
      <c r="R27" s="19">
        <v>0</v>
      </c>
      <c r="S27" s="20"/>
      <c r="T27" s="17">
        <f t="shared" si="3"/>
        <v>-24367</v>
      </c>
      <c r="V27" s="30">
        <f t="shared" si="0"/>
        <v>-1.1932056453644327E-7</v>
      </c>
    </row>
    <row r="28" spans="1:22" ht="21.75" customHeight="1" x14ac:dyDescent="0.2">
      <c r="A28" s="38" t="s">
        <v>31</v>
      </c>
      <c r="B28" s="38"/>
      <c r="D28" s="19">
        <v>0</v>
      </c>
      <c r="E28" s="20"/>
      <c r="F28" s="19">
        <v>0</v>
      </c>
      <c r="G28" s="20"/>
      <c r="H28" s="19">
        <v>0</v>
      </c>
      <c r="I28" s="20"/>
      <c r="J28" s="17">
        <f t="shared" si="1"/>
        <v>0</v>
      </c>
      <c r="K28" s="20"/>
      <c r="L28" s="30">
        <f t="shared" si="2"/>
        <v>0</v>
      </c>
      <c r="M28" s="20"/>
      <c r="N28" s="19">
        <v>0</v>
      </c>
      <c r="O28" s="20"/>
      <c r="P28" s="28">
        <v>-25257</v>
      </c>
      <c r="Q28" s="20"/>
      <c r="R28" s="19">
        <v>0</v>
      </c>
      <c r="S28" s="20"/>
      <c r="T28" s="17">
        <f t="shared" si="3"/>
        <v>-25257</v>
      </c>
      <c r="V28" s="30">
        <f t="shared" si="0"/>
        <v>-1.2367872526355101E-7</v>
      </c>
    </row>
    <row r="29" spans="1:22" ht="21.75" customHeight="1" x14ac:dyDescent="0.2">
      <c r="A29" s="38" t="s">
        <v>20</v>
      </c>
      <c r="B29" s="38"/>
      <c r="D29" s="19">
        <v>0</v>
      </c>
      <c r="E29" s="20"/>
      <c r="F29" s="19">
        <v>0</v>
      </c>
      <c r="G29" s="20"/>
      <c r="H29" s="19">
        <v>0</v>
      </c>
      <c r="I29" s="20"/>
      <c r="J29" s="17">
        <f t="shared" si="1"/>
        <v>0</v>
      </c>
      <c r="K29" s="20"/>
      <c r="L29" s="30">
        <f t="shared" si="2"/>
        <v>0</v>
      </c>
      <c r="M29" s="20"/>
      <c r="N29" s="19">
        <v>0</v>
      </c>
      <c r="O29" s="20"/>
      <c r="P29" s="28">
        <v>-7671</v>
      </c>
      <c r="Q29" s="20"/>
      <c r="R29" s="19">
        <v>0</v>
      </c>
      <c r="S29" s="20"/>
      <c r="T29" s="17">
        <f t="shared" si="3"/>
        <v>-7671</v>
      </c>
      <c r="V29" s="30">
        <f t="shared" si="0"/>
        <v>-3.7563428019824205E-8</v>
      </c>
    </row>
    <row r="30" spans="1:22" ht="21.75" customHeight="1" x14ac:dyDescent="0.2">
      <c r="A30" s="38" t="s">
        <v>22</v>
      </c>
      <c r="B30" s="38"/>
      <c r="D30" s="19">
        <v>0</v>
      </c>
      <c r="E30" s="20"/>
      <c r="F30" s="19">
        <v>0</v>
      </c>
      <c r="G30" s="20"/>
      <c r="H30" s="19">
        <v>0</v>
      </c>
      <c r="I30" s="20"/>
      <c r="J30" s="17">
        <f t="shared" si="1"/>
        <v>0</v>
      </c>
      <c r="K30" s="20"/>
      <c r="L30" s="30">
        <f t="shared" si="2"/>
        <v>0</v>
      </c>
      <c r="M30" s="20"/>
      <c r="N30" s="19">
        <v>0</v>
      </c>
      <c r="O30" s="20"/>
      <c r="P30" s="28">
        <v>-20114</v>
      </c>
      <c r="Q30" s="20"/>
      <c r="R30" s="19">
        <v>0</v>
      </c>
      <c r="S30" s="20"/>
      <c r="T30" s="17">
        <f t="shared" si="3"/>
        <v>-20114</v>
      </c>
      <c r="V30" s="30">
        <f t="shared" si="0"/>
        <v>-9.8494432432635115E-8</v>
      </c>
    </row>
    <row r="31" spans="1:22" ht="21.75" customHeight="1" x14ac:dyDescent="0.2">
      <c r="A31" s="38" t="s">
        <v>34</v>
      </c>
      <c r="B31" s="38"/>
      <c r="D31" s="19">
        <v>0</v>
      </c>
      <c r="E31" s="20"/>
      <c r="F31" s="19">
        <v>0</v>
      </c>
      <c r="G31" s="20"/>
      <c r="H31" s="19">
        <v>0</v>
      </c>
      <c r="I31" s="20"/>
      <c r="J31" s="17">
        <f t="shared" si="1"/>
        <v>0</v>
      </c>
      <c r="K31" s="20"/>
      <c r="L31" s="30">
        <f t="shared" si="2"/>
        <v>0</v>
      </c>
      <c r="M31" s="20"/>
      <c r="N31" s="19">
        <v>0</v>
      </c>
      <c r="O31" s="20"/>
      <c r="P31" s="28">
        <v>-23709</v>
      </c>
      <c r="Q31" s="20"/>
      <c r="R31" s="19">
        <v>0</v>
      </c>
      <c r="S31" s="20"/>
      <c r="T31" s="17">
        <f t="shared" si="3"/>
        <v>-23709</v>
      </c>
      <c r="V31" s="30">
        <f t="shared" si="0"/>
        <v>-1.1609846368426697E-7</v>
      </c>
    </row>
    <row r="32" spans="1:22" ht="21.75" customHeight="1" x14ac:dyDescent="0.2">
      <c r="A32" s="38" t="s">
        <v>25</v>
      </c>
      <c r="B32" s="38"/>
      <c r="D32" s="19">
        <v>0</v>
      </c>
      <c r="E32" s="20"/>
      <c r="F32" s="19">
        <v>0</v>
      </c>
      <c r="G32" s="20"/>
      <c r="H32" s="19">
        <v>0</v>
      </c>
      <c r="I32" s="20"/>
      <c r="J32" s="17">
        <f t="shared" si="1"/>
        <v>0</v>
      </c>
      <c r="K32" s="20"/>
      <c r="L32" s="30">
        <f t="shared" si="2"/>
        <v>0</v>
      </c>
      <c r="M32" s="20"/>
      <c r="N32" s="19">
        <v>0</v>
      </c>
      <c r="O32" s="20"/>
      <c r="P32" s="28">
        <v>-22784</v>
      </c>
      <c r="Q32" s="20"/>
      <c r="R32" s="19">
        <v>0</v>
      </c>
      <c r="S32" s="20"/>
      <c r="T32" s="17">
        <f t="shared" si="3"/>
        <v>-22784</v>
      </c>
      <c r="V32" s="30">
        <f t="shared" si="0"/>
        <v>-1.1156891461395836E-7</v>
      </c>
    </row>
    <row r="33" spans="1:22" ht="21.75" customHeight="1" x14ac:dyDescent="0.2">
      <c r="A33" s="38" t="s">
        <v>21</v>
      </c>
      <c r="B33" s="38"/>
      <c r="D33" s="19">
        <v>0</v>
      </c>
      <c r="E33" s="20"/>
      <c r="F33" s="19">
        <v>0</v>
      </c>
      <c r="G33" s="20"/>
      <c r="H33" s="19">
        <v>0</v>
      </c>
      <c r="I33" s="20"/>
      <c r="J33" s="17">
        <f t="shared" si="1"/>
        <v>0</v>
      </c>
      <c r="K33" s="20"/>
      <c r="L33" s="30">
        <f t="shared" si="2"/>
        <v>0</v>
      </c>
      <c r="M33" s="20"/>
      <c r="N33" s="19">
        <v>0</v>
      </c>
      <c r="O33" s="20"/>
      <c r="P33" s="28">
        <v>-7689</v>
      </c>
      <c r="Q33" s="20"/>
      <c r="R33" s="19">
        <v>0</v>
      </c>
      <c r="S33" s="20"/>
      <c r="T33" s="17">
        <f t="shared" si="3"/>
        <v>-7689</v>
      </c>
      <c r="V33" s="30">
        <f t="shared" si="0"/>
        <v>-3.7651570596327507E-8</v>
      </c>
    </row>
    <row r="34" spans="1:22" ht="21.75" customHeight="1" x14ac:dyDescent="0.2">
      <c r="A34" s="38" t="s">
        <v>27</v>
      </c>
      <c r="B34" s="38"/>
      <c r="D34" s="19">
        <v>0</v>
      </c>
      <c r="E34" s="20"/>
      <c r="F34" s="19">
        <v>0</v>
      </c>
      <c r="G34" s="20"/>
      <c r="H34" s="19">
        <v>0</v>
      </c>
      <c r="I34" s="20"/>
      <c r="J34" s="17">
        <f t="shared" si="1"/>
        <v>0</v>
      </c>
      <c r="K34" s="20"/>
      <c r="L34" s="30">
        <f t="shared" si="2"/>
        <v>0</v>
      </c>
      <c r="M34" s="20"/>
      <c r="N34" s="19">
        <v>0</v>
      </c>
      <c r="O34" s="20"/>
      <c r="P34" s="28">
        <v>-22072</v>
      </c>
      <c r="Q34" s="20"/>
      <c r="R34" s="19">
        <v>0</v>
      </c>
      <c r="S34" s="20"/>
      <c r="T34" s="17">
        <f t="shared" si="3"/>
        <v>-22072</v>
      </c>
      <c r="V34" s="30">
        <f t="shared" si="0"/>
        <v>-1.0808238603227217E-7</v>
      </c>
    </row>
    <row r="35" spans="1:22" ht="21.75" customHeight="1" x14ac:dyDescent="0.2">
      <c r="A35" s="38" t="s">
        <v>30</v>
      </c>
      <c r="B35" s="38"/>
      <c r="D35" s="19">
        <v>0</v>
      </c>
      <c r="E35" s="20"/>
      <c r="F35" s="19">
        <v>0</v>
      </c>
      <c r="G35" s="20"/>
      <c r="H35" s="19">
        <v>0</v>
      </c>
      <c r="I35" s="20"/>
      <c r="J35" s="17">
        <f t="shared" si="1"/>
        <v>0</v>
      </c>
      <c r="K35" s="20"/>
      <c r="L35" s="30">
        <f t="shared" si="2"/>
        <v>0</v>
      </c>
      <c r="M35" s="20"/>
      <c r="N35" s="19">
        <v>0</v>
      </c>
      <c r="O35" s="20"/>
      <c r="P35" s="28">
        <v>-11266</v>
      </c>
      <c r="Q35" s="20"/>
      <c r="R35" s="19">
        <v>0</v>
      </c>
      <c r="S35" s="20"/>
      <c r="T35" s="17">
        <f t="shared" si="3"/>
        <v>-11266</v>
      </c>
      <c r="V35" s="30">
        <f t="shared" si="0"/>
        <v>-5.5167459271456064E-8</v>
      </c>
    </row>
    <row r="36" spans="1:22" ht="21.75" customHeight="1" x14ac:dyDescent="0.2">
      <c r="A36" s="38" t="s">
        <v>37</v>
      </c>
      <c r="B36" s="38"/>
      <c r="D36" s="19">
        <v>0</v>
      </c>
      <c r="E36" s="20"/>
      <c r="F36" s="19">
        <v>0</v>
      </c>
      <c r="G36" s="20"/>
      <c r="H36" s="19">
        <v>0</v>
      </c>
      <c r="I36" s="20"/>
      <c r="J36" s="17">
        <f t="shared" si="1"/>
        <v>0</v>
      </c>
      <c r="K36" s="20"/>
      <c r="L36" s="30">
        <f t="shared" si="2"/>
        <v>0</v>
      </c>
      <c r="M36" s="20"/>
      <c r="N36" s="19">
        <v>0</v>
      </c>
      <c r="O36" s="20"/>
      <c r="P36" s="28">
        <v>-7671</v>
      </c>
      <c r="Q36" s="20"/>
      <c r="R36" s="19">
        <v>0</v>
      </c>
      <c r="S36" s="20"/>
      <c r="T36" s="17">
        <f t="shared" si="3"/>
        <v>-7671</v>
      </c>
      <c r="V36" s="30">
        <f>T36/204214588614</f>
        <v>-3.7563428019824205E-8</v>
      </c>
    </row>
    <row r="37" spans="1:22" ht="21.75" customHeight="1" x14ac:dyDescent="0.2">
      <c r="A37" s="38" t="s">
        <v>38</v>
      </c>
      <c r="B37" s="38"/>
      <c r="D37" s="19">
        <v>0</v>
      </c>
      <c r="E37" s="20"/>
      <c r="F37" s="19">
        <v>0</v>
      </c>
      <c r="G37" s="20"/>
      <c r="H37" s="19">
        <v>0</v>
      </c>
      <c r="I37" s="20"/>
      <c r="J37" s="17">
        <f t="shared" ref="J37" si="4">D37+F37+H37</f>
        <v>0</v>
      </c>
      <c r="K37" s="20"/>
      <c r="L37" s="30">
        <f t="shared" ref="L37" si="5">J37/-158445618559</f>
        <v>0</v>
      </c>
      <c r="M37" s="20"/>
      <c r="N37" s="19">
        <v>0</v>
      </c>
      <c r="O37" s="20"/>
      <c r="P37" s="28">
        <v>-22677</v>
      </c>
      <c r="Q37" s="20"/>
      <c r="R37" s="19">
        <v>0</v>
      </c>
      <c r="S37" s="20"/>
      <c r="T37" s="17">
        <f t="shared" ref="T37" si="6">N37+P37+R37</f>
        <v>-22677</v>
      </c>
      <c r="V37" s="30">
        <f>T37/204214588614</f>
        <v>-1.1104495596474429E-7</v>
      </c>
    </row>
    <row r="38" spans="1:22" ht="21.75" customHeight="1" x14ac:dyDescent="0.2">
      <c r="A38" s="45" t="s">
        <v>204</v>
      </c>
      <c r="B38" s="45"/>
      <c r="D38" s="21">
        <v>0</v>
      </c>
      <c r="E38" s="20"/>
      <c r="F38" s="21">
        <v>0</v>
      </c>
      <c r="G38" s="20"/>
      <c r="H38" s="21">
        <v>0</v>
      </c>
      <c r="I38" s="20"/>
      <c r="J38" s="17">
        <f t="shared" si="1"/>
        <v>0</v>
      </c>
      <c r="K38" s="20"/>
      <c r="L38" s="30">
        <f t="shared" si="2"/>
        <v>0</v>
      </c>
      <c r="M38" s="20"/>
      <c r="N38" s="21">
        <v>32949585</v>
      </c>
      <c r="O38" s="20"/>
      <c r="P38" s="28">
        <v>0</v>
      </c>
      <c r="Q38" s="20"/>
      <c r="R38" s="21">
        <v>0</v>
      </c>
      <c r="S38" s="20"/>
      <c r="T38" s="17">
        <f t="shared" si="3"/>
        <v>32949585</v>
      </c>
      <c r="V38" s="30">
        <f>T38/204214588614</f>
        <v>1.6134785092303209E-4</v>
      </c>
    </row>
    <row r="39" spans="1:22" ht="21.75" customHeight="1" thickBot="1" x14ac:dyDescent="0.25">
      <c r="A39" s="41" t="s">
        <v>40</v>
      </c>
      <c r="B39" s="41"/>
      <c r="D39" s="22">
        <f>SUM(D9:D38)</f>
        <v>0</v>
      </c>
      <c r="E39" s="20"/>
      <c r="F39" s="22">
        <f>SUM(F9:F38)</f>
        <v>-165256310223</v>
      </c>
      <c r="G39" s="20"/>
      <c r="H39" s="22">
        <f>SUM(H9:H38)</f>
        <v>0</v>
      </c>
      <c r="I39" s="20"/>
      <c r="J39" s="22">
        <f>SUM(J9:J38)</f>
        <v>-165256310223</v>
      </c>
      <c r="K39" s="20"/>
      <c r="L39" s="31">
        <f>SUM(L9:L38)</f>
        <v>1.0429844114715228</v>
      </c>
      <c r="M39" s="20"/>
      <c r="N39" s="22">
        <f>SUM(N9:N38)</f>
        <v>81961055</v>
      </c>
      <c r="O39" s="20"/>
      <c r="P39" s="22">
        <f>SUM(P9:P38)</f>
        <v>-169611069095</v>
      </c>
      <c r="Q39" s="20"/>
      <c r="R39" s="22">
        <f>SUM(R9:R38)</f>
        <v>1476226948</v>
      </c>
      <c r="S39" s="20"/>
      <c r="T39" s="22">
        <f>SUM(T9:T38)</f>
        <v>-168052881092</v>
      </c>
      <c r="V39" s="31">
        <f>SUM(V9:V38)</f>
        <v>-0.82292299601400298</v>
      </c>
    </row>
    <row r="40" spans="1:22" ht="13.5" thickTop="1" x14ac:dyDescent="0.2"/>
    <row r="42" spans="1:22" x14ac:dyDescent="0.2">
      <c r="D42" s="20"/>
      <c r="E42" s="20"/>
      <c r="F42" s="20"/>
      <c r="G42" s="20"/>
      <c r="H42" s="20"/>
      <c r="N42" s="20"/>
      <c r="O42" s="20"/>
      <c r="P42" s="20"/>
      <c r="Q42" s="20"/>
      <c r="R42" s="20"/>
    </row>
    <row r="43" spans="1:22" x14ac:dyDescent="0.2">
      <c r="D43" s="20"/>
      <c r="E43" s="20"/>
      <c r="F43" s="20"/>
      <c r="G43" s="20"/>
      <c r="H43" s="20"/>
      <c r="N43" s="20"/>
      <c r="O43" s="20"/>
      <c r="P43" s="20"/>
      <c r="Q43" s="20"/>
      <c r="R43" s="20"/>
    </row>
  </sheetData>
  <mergeCells count="40">
    <mergeCell ref="T7:V7"/>
    <mergeCell ref="A8:B8"/>
    <mergeCell ref="A10:B10"/>
    <mergeCell ref="A9:B9"/>
    <mergeCell ref="A1:V1"/>
    <mergeCell ref="A2:V2"/>
    <mergeCell ref="A3:V3"/>
    <mergeCell ref="B5:V5"/>
    <mergeCell ref="D6:L6"/>
    <mergeCell ref="N6:V6"/>
    <mergeCell ref="A25:B25"/>
    <mergeCell ref="A11:B11"/>
    <mergeCell ref="A12:B12"/>
    <mergeCell ref="A13:B13"/>
    <mergeCell ref="J7:L7"/>
    <mergeCell ref="A14:B14"/>
    <mergeCell ref="A15:B15"/>
    <mergeCell ref="A16:B16"/>
    <mergeCell ref="A31:B31"/>
    <mergeCell ref="A32:B32"/>
    <mergeCell ref="A20:B20"/>
    <mergeCell ref="A21:B21"/>
    <mergeCell ref="A22:B22"/>
    <mergeCell ref="A17:B17"/>
    <mergeCell ref="A18:B18"/>
    <mergeCell ref="A19:B19"/>
    <mergeCell ref="A26:B26"/>
    <mergeCell ref="A27:B27"/>
    <mergeCell ref="A28:B28"/>
    <mergeCell ref="A23:B23"/>
    <mergeCell ref="A24:B24"/>
    <mergeCell ref="A33:B33"/>
    <mergeCell ref="A29:B29"/>
    <mergeCell ref="A30:B30"/>
    <mergeCell ref="A38:B38"/>
    <mergeCell ref="A39:B39"/>
    <mergeCell ref="A34:B34"/>
    <mergeCell ref="A35:B35"/>
    <mergeCell ref="A36:B36"/>
    <mergeCell ref="A37:B37"/>
  </mergeCells>
  <pageMargins left="0.39" right="0.39" top="0.39" bottom="0.39" header="0" footer="0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 (2)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 (2)</vt:lpstr>
      <vt:lpstr>سایر درآمدها</vt:lpstr>
      <vt:lpstr>درآمد سود سهام</vt:lpstr>
      <vt:lpstr>درآمد سود صندوق</vt:lpstr>
      <vt:lpstr>سود اوراق بهادار</vt:lpstr>
      <vt:lpstr>سود سپرده بانکی (2)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 (2)'!Print_Area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'سپرده (2)'!Print_Area</vt:lpstr>
      <vt:lpstr>سهام!Print_Area</vt:lpstr>
      <vt:lpstr>'سود اوراق بهادار'!Print_Area</vt:lpstr>
      <vt:lpstr>'سود سپرده بانکی (2)'!Print_Area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Kimya Behzad Nezhad</cp:lastModifiedBy>
  <dcterms:created xsi:type="dcterms:W3CDTF">2026-04-27T13:03:10Z</dcterms:created>
  <dcterms:modified xsi:type="dcterms:W3CDTF">2026-04-28T08:03:59Z</dcterms:modified>
</cp:coreProperties>
</file>